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525" activeTab="9"/>
  </bookViews>
  <sheets>
    <sheet name="СПб 2015 " sheetId="1" r:id="rId1"/>
    <sheet name="ЛО 2015" sheetId="4" r:id="rId2"/>
    <sheet name="СПб (2016)" sheetId="5" r:id="rId3"/>
    <sheet name="ЛО (2016)" sheetId="6" r:id="rId4"/>
    <sheet name="СПб (2017)" sheetId="7" r:id="rId5"/>
    <sheet name="ЛО (2017)" sheetId="8" r:id="rId6"/>
    <sheet name="СПб (2018)" sheetId="11" r:id="rId7"/>
    <sheet name="ЛО (2018)" sheetId="10" r:id="rId8"/>
    <sheet name="СПб (2019)" sheetId="12" r:id="rId9"/>
    <sheet name="ЛО (2019)" sheetId="13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3" hidden="1">'ЛО (2016)'!$B$8:$D$8</definedName>
    <definedName name="_xlnm._FilterDatabase" localSheetId="5" hidden="1">'ЛО (2017)'!$B$8:$D$8</definedName>
    <definedName name="_xlnm._FilterDatabase" localSheetId="7" hidden="1">'ЛО (2018)'!$B$8:$D$8</definedName>
    <definedName name="_xlnm._FilterDatabase" localSheetId="9" hidden="1">'ЛО (2019)'!$B$8:$D$8</definedName>
    <definedName name="_xlnm._FilterDatabase" localSheetId="1" hidden="1">'ЛО 2015'!$B$8:$D$8</definedName>
    <definedName name="_xlnm._FilterDatabase" localSheetId="2" hidden="1">'СПб (2016)'!$B$8:$D$8</definedName>
    <definedName name="_xlnm._FilterDatabase" localSheetId="4" hidden="1">'СПб (2017)'!$B$8:$D$8</definedName>
    <definedName name="_xlnm._FilterDatabase" localSheetId="6" hidden="1">'СПб (2018)'!$B$8:$D$8</definedName>
    <definedName name="_xlnm._FilterDatabase" localSheetId="8" hidden="1">'СПб (2019)'!$B$8:$D$8</definedName>
    <definedName name="_xlnm._FilterDatabase" localSheetId="0" hidden="1">'СПб 2015 '!$B$8:$D$8</definedName>
  </definedNames>
  <calcPr calcId="125725"/>
</workbook>
</file>

<file path=xl/calcChain.xml><?xml version="1.0" encoding="utf-8"?>
<calcChain xmlns="http://schemas.openxmlformats.org/spreadsheetml/2006/main">
  <c r="B8" i="13"/>
  <c r="B7"/>
  <c r="B5"/>
  <c r="D16" l="1"/>
  <c r="D14"/>
  <c r="D13"/>
  <c r="D16" i="12"/>
  <c r="D14"/>
  <c r="D13"/>
  <c r="D12" l="1"/>
  <c r="B8"/>
  <c r="B7"/>
  <c r="B6"/>
  <c r="B5"/>
  <c r="D19" i="13"/>
  <c r="B19"/>
  <c r="D12"/>
  <c r="D19" i="12"/>
  <c r="B19"/>
  <c r="D16" i="10"/>
  <c r="D14"/>
  <c r="D15" s="1"/>
  <c r="D12"/>
  <c r="D15" i="13" l="1"/>
  <c r="C19" s="1"/>
  <c r="D15" i="12"/>
  <c r="C19" s="1"/>
  <c r="D16" i="11"/>
  <c r="D15" s="1"/>
  <c r="D14"/>
  <c r="D12"/>
  <c r="B19" l="1"/>
  <c r="C19"/>
  <c r="D13"/>
  <c r="B19" i="10"/>
  <c r="C19"/>
  <c r="D13"/>
  <c r="D16" i="5"/>
  <c r="D19" i="10" l="1"/>
  <c r="D19" i="11"/>
  <c r="D12" i="8"/>
  <c r="D15"/>
  <c r="D14"/>
  <c r="B19" i="7"/>
  <c r="D16" i="8" l="1"/>
  <c r="D13"/>
  <c r="D15" i="7"/>
  <c r="D16" l="1"/>
  <c r="D12"/>
  <c r="D13" s="1"/>
  <c r="B19" i="8"/>
  <c r="D19"/>
  <c r="C19" i="7"/>
  <c r="C19" i="8" l="1"/>
  <c r="D19" i="7"/>
  <c r="D16" i="6"/>
  <c r="D15"/>
  <c r="D12" i="5"/>
  <c r="B19" i="6" l="1"/>
  <c r="D12"/>
  <c r="D13" s="1"/>
  <c r="D14" i="4"/>
  <c r="B7"/>
  <c r="C19" i="6" l="1"/>
  <c r="D14" i="1"/>
  <c r="D19" i="6" l="1"/>
  <c r="B19" i="4"/>
  <c r="D12"/>
  <c r="D15" l="1"/>
  <c r="C19" s="1"/>
  <c r="D13"/>
  <c r="D12" i="1"/>
  <c r="D13" l="1"/>
  <c r="D16" i="4"/>
  <c r="D19" s="1"/>
  <c r="D15" i="1"/>
  <c r="C19" s="1"/>
  <c r="D16" l="1"/>
  <c r="D19" s="1"/>
  <c r="B19"/>
  <c r="B19" i="5" l="1"/>
  <c r="D15"/>
  <c r="C19" s="1"/>
  <c r="D13"/>
  <c r="D19" l="1"/>
</calcChain>
</file>

<file path=xl/sharedStrings.xml><?xml version="1.0" encoding="utf-8"?>
<sst xmlns="http://schemas.openxmlformats.org/spreadsheetml/2006/main" count="220" uniqueCount="29">
  <si>
    <t>УН</t>
  </si>
  <si>
    <t>ВН</t>
  </si>
  <si>
    <t>НН</t>
  </si>
  <si>
    <t>СН2</t>
  </si>
  <si>
    <t>Расчет фактической стоимости электрической энергии, приобретенной в целях компенсации потерь:</t>
  </si>
  <si>
    <t>Средневзвешенная свободная (нерегулируемая) цена электрической энергии  (мощности)</t>
  </si>
  <si>
    <t>Стоимость</t>
  </si>
  <si>
    <t>НДС 18%</t>
  </si>
  <si>
    <t xml:space="preserve">Стоимость электроэнергии, приобретаемой в целях компенсации потерь </t>
  </si>
  <si>
    <t>Фактическая стоимость электрической энергии, приобретенной ООО "Сетевое предприятие "Росэнерго" в целях компенсации потерь:</t>
  </si>
  <si>
    <t>Объем потерь в сетях ООО "Сетевое предприятие "Росэнерго" по Санкт-Петербургу</t>
  </si>
  <si>
    <t>СН1</t>
  </si>
  <si>
    <t>руб/МВтч</t>
  </si>
  <si>
    <t>МВтч</t>
  </si>
  <si>
    <t>Сумма, тыс. руб.</t>
  </si>
  <si>
    <t>НДС 18%, тыс. руб.,</t>
  </si>
  <si>
    <t>сумма с НДС, тыс. руб.</t>
  </si>
  <si>
    <t>тыс. руб.</t>
  </si>
  <si>
    <t>Объем потерь в сетях ООО "Сетевое предприятие "Росэнерго" по Лен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</si>
  <si>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</si>
  <si>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</si>
  <si>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</si>
  <si>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</si>
  <si>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руб/кВтч</t>
  </si>
  <si>
    <t>Объем электрической энергии, приобретенной в 2017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</si>
  <si>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2017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</si>
  <si>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 в 2018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</si>
  <si>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в 2018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</si>
  <si>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2019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</si>
</sst>
</file>

<file path=xl/styles.xml><?xml version="1.0" encoding="utf-8"?>
<styleSheet xmlns="http://schemas.openxmlformats.org/spreadsheetml/2006/main">
  <numFmts count="46">
    <numFmt numFmtId="164" formatCode="_-* #,##0.00_₽_-;\-* #,##0.00_₽_-;_-* &quot;-&quot;??_₽_-;_-@_-"/>
    <numFmt numFmtId="165" formatCode="_-* #,##0\ _р_._-;\-* #,##0\ _р_._-;_-* &quot;-&quot;\ _р_._-;_-@_-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00"/>
    <numFmt numFmtId="170" formatCode="\(#,##0.0\)"/>
    <numFmt numFmtId="171" formatCode="#,##0\ &quot;?.&quot;;\-#,##0\ &quot;?.&quot;"/>
    <numFmt numFmtId="172" formatCode="#,##0.000"/>
    <numFmt numFmtId="173" formatCode="#,##0;\(#,##0\)"/>
    <numFmt numFmtId="174" formatCode="_-* #,##0.00\ _$_-;\-* #,##0.00\ _$_-;_-* &quot;-&quot;??\ _$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%"/>
    <numFmt numFmtId="183" formatCode="#,##0.0_);\(#,##0.0\)"/>
    <numFmt numFmtId="184" formatCode="#,##0_ ;[Red]\-#,##0\ "/>
    <numFmt numFmtId="185" formatCode="_-* #,##0\ _P_t_s_-;\-* #,##0\ _P_t_s_-;_-* &quot;-&quot;\ _P_t_s_-;_-@_-"/>
    <numFmt numFmtId="186" formatCode="_-* #,##0.00\ _P_t_s_-;\-* #,##0.00\ _P_t_s_-;_-* &quot;-&quot;??\ _P_t_s_-;_-@_-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?&quot;* #,##0_-;\-&quot;?&quot;* #,##0_-;_-&quot;?&quot;* &quot;-&quot;_-;_-@_-"/>
    <numFmt numFmtId="191" formatCode="_-&quot;?&quot;* #,##0.00_-;\-&quot;?&quot;* #,##0.00_-;_-&quot;?&quot;* &quot;-&quot;??_-;_-@_-"/>
    <numFmt numFmtId="192" formatCode="_-* #,##0\ &quot;Pts&quot;_-;\-* #,##0\ &quot;Pts&quot;_-;_-* &quot;-&quot;\ &quot;Pts&quot;_-;_-@_-"/>
    <numFmt numFmtId="193" formatCode="_-* #,##0.00\ &quot;Pts&quot;_-;\-* #,##0.00\ &quot;Pts&quot;_-;_-* &quot;-&quot;??\ &quot;Pts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\ ##0.000"/>
    <numFmt numFmtId="197" formatCode="#,##0.00&quot;т.р.&quot;;\-#,##0.00&quot;т.р.&quot;"/>
    <numFmt numFmtId="198" formatCode="#,##0.0;[Red]#,##0.0"/>
    <numFmt numFmtId="199" formatCode="#,##0______;;&quot;------------      &quot;"/>
    <numFmt numFmtId="200" formatCode="General_)"/>
    <numFmt numFmtId="201" formatCode="#,##0.000_ ;\-#,##0.000\ "/>
    <numFmt numFmtId="202" formatCode="#,##0.00_ ;[Red]\-#,##0.00\ "/>
    <numFmt numFmtId="203" formatCode="d\ mmm"/>
    <numFmt numFmtId="204" formatCode="0.0"/>
    <numFmt numFmtId="205" formatCode="##,##0.000"/>
    <numFmt numFmtId="206" formatCode="[$-419]d\ mmm;@"/>
    <numFmt numFmtId="207" formatCode="_-* #,##0\ _$_-;\-* #,##0\ _$_-;_-* &quot;-&quot;\ _$_-;_-@_-"/>
    <numFmt numFmtId="208" formatCode="#,##0.00_ ;\-#,##0.00\ "/>
    <numFmt numFmtId="209" formatCode="_-* #,##0_₽_-;\-* #,##0_₽_-;_-* &quot;-&quot;??_₽_-;_-@_-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name val="Tms Rmn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8"/>
      <color indexed="24"/>
      <name val="Arial"/>
      <family val="2"/>
      <charset val="204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8"/>
      <color indexed="8"/>
      <name val="Arial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indexed="12"/>
      <name val="Times New Roman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u/>
      <sz val="10"/>
      <color indexed="10"/>
      <name val="Arial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name val="Arial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9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2">
    <xf numFmtId="0" fontId="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8" fillId="0" borderId="0"/>
    <xf numFmtId="171" fontId="10" fillId="0" borderId="0" applyFont="0" applyFill="0" applyBorder="0" applyAlignment="0" applyProtection="0"/>
    <xf numFmtId="172" fontId="8" fillId="0" borderId="0"/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74" fontId="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5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5">
      <protection locked="0"/>
    </xf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6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15" fillId="0" borderId="0"/>
    <xf numFmtId="0" fontId="22" fillId="5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2" borderId="7" applyNumberFormat="0" applyAlignment="0" applyProtection="0"/>
    <xf numFmtId="0" fontId="26" fillId="23" borderId="8" applyNumberFormat="0" applyAlignment="0" applyProtection="0"/>
    <xf numFmtId="0" fontId="27" fillId="0" borderId="1">
      <alignment horizontal="left" vertical="center"/>
    </xf>
    <xf numFmtId="175" fontId="10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6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10" fillId="0" borderId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8" fillId="0" borderId="9" applyNumberFormat="0" applyFont="0" applyFill="0" applyAlignment="0" applyProtection="0"/>
    <xf numFmtId="0" fontId="30" fillId="0" borderId="0" applyNumberFormat="0" applyFill="0" applyBorder="0" applyAlignment="0" applyProtection="0"/>
    <xf numFmtId="181" fontId="8" fillId="0" borderId="0" applyFont="0" applyFill="0" applyBorder="0" applyAlignment="0" applyProtection="0"/>
    <xf numFmtId="37" fontId="10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2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3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Fill="0" applyBorder="0" applyProtection="0">
      <alignment horizontal="left"/>
    </xf>
    <xf numFmtId="0" fontId="36" fillId="6" borderId="0" applyNumberFormat="0" applyBorder="0" applyAlignment="0" applyProtection="0"/>
    <xf numFmtId="182" fontId="37" fillId="24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3" fontId="38" fillId="24" borderId="0" applyNumberFormat="0" applyFont="0" applyAlignment="0"/>
    <xf numFmtId="0" fontId="39" fillId="0" borderId="0" applyProtection="0">
      <alignment horizontal="right"/>
    </xf>
    <xf numFmtId="2" fontId="40" fillId="25" borderId="0" applyAlignment="0">
      <alignment horizontal="right"/>
      <protection locked="0"/>
    </xf>
    <xf numFmtId="0" fontId="41" fillId="0" borderId="0" applyNumberFormat="0" applyFill="0" applyBorder="0" applyAlignment="0" applyProtection="0"/>
    <xf numFmtId="0" fontId="42" fillId="0" borderId="0" applyProtection="0">
      <alignment horizontal="left"/>
    </xf>
    <xf numFmtId="0" fontId="43" fillId="0" borderId="0" applyProtection="0">
      <alignment horizontal="left"/>
    </xf>
    <xf numFmtId="0" fontId="44" fillId="0" borderId="0" applyNumberFormat="0" applyFill="0" applyBorder="0" applyAlignment="0" applyProtection="0"/>
    <xf numFmtId="2" fontId="40" fillId="25" borderId="0" applyAlignment="0">
      <alignment horizontal="right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0" fillId="0" borderId="0"/>
    <xf numFmtId="184" fontId="46" fillId="0" borderId="1">
      <alignment horizontal="center" vertical="center" wrapText="1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8" fillId="0" borderId="10" applyNumberFormat="0" applyFill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9" fontId="50" fillId="0" borderId="1">
      <alignment horizontal="right"/>
      <protection locked="0"/>
    </xf>
    <xf numFmtId="190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196" fontId="52" fillId="0" borderId="0" applyProtection="0">
      <alignment horizontal="justify" vertical="top"/>
      <protection locked="0"/>
    </xf>
    <xf numFmtId="3" fontId="8" fillId="0" borderId="2" applyFont="0" applyBorder="0">
      <alignment horizontal="center" vertical="center"/>
    </xf>
    <xf numFmtId="0" fontId="53" fillId="26" borderId="0" applyNumberFormat="0" applyBorder="0" applyAlignment="0" applyProtection="0"/>
    <xf numFmtId="0" fontId="18" fillId="0" borderId="11"/>
    <xf numFmtId="197" fontId="8" fillId="0" borderId="0"/>
    <xf numFmtId="0" fontId="54" fillId="0" borderId="0">
      <alignment horizontal="right"/>
    </xf>
    <xf numFmtId="0" fontId="8" fillId="0" borderId="0"/>
    <xf numFmtId="0" fontId="55" fillId="0" borderId="0"/>
    <xf numFmtId="0" fontId="28" fillId="0" borderId="0" applyFill="0" applyBorder="0" applyProtection="0">
      <alignment vertical="center"/>
    </xf>
    <xf numFmtId="0" fontId="56" fillId="0" borderId="0"/>
    <xf numFmtId="0" fontId="10" fillId="0" borderId="0"/>
    <xf numFmtId="0" fontId="13" fillId="0" borderId="0"/>
    <xf numFmtId="0" fontId="8" fillId="27" borderId="12" applyNumberFormat="0" applyFont="0" applyAlignment="0" applyProtection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198" fontId="8" fillId="0" borderId="0" applyFont="0" applyAlignment="0">
      <alignment horizontal="center"/>
    </xf>
    <xf numFmtId="0" fontId="37" fillId="0" borderId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57" fillId="22" borderId="13" applyNumberFormat="0" applyAlignment="0" applyProtection="0"/>
    <xf numFmtId="1" fontId="58" fillId="0" borderId="0" applyProtection="0">
      <alignment horizontal="right" vertical="center"/>
    </xf>
    <xf numFmtId="49" fontId="59" fillId="0" borderId="14" applyFill="0" applyProtection="0">
      <alignment vertical="center"/>
    </xf>
    <xf numFmtId="9" fontId="10" fillId="0" borderId="0" applyNumberFormat="0" applyFill="0" applyBorder="0" applyAlignment="0" applyProtection="0"/>
    <xf numFmtId="0" fontId="28" fillId="0" borderId="0" applyFill="0" applyBorder="0" applyProtection="0">
      <alignment vertical="center"/>
    </xf>
    <xf numFmtId="37" fontId="60" fillId="2" borderId="15"/>
    <xf numFmtId="37" fontId="60" fillId="2" borderId="15"/>
    <xf numFmtId="0" fontId="55" fillId="0" borderId="0" applyNumberFormat="0">
      <alignment horizontal="left"/>
    </xf>
    <xf numFmtId="199" fontId="61" fillId="0" borderId="16" applyBorder="0">
      <alignment horizontal="right"/>
      <protection locked="0"/>
    </xf>
    <xf numFmtId="49" fontId="62" fillId="0" borderId="1" applyNumberFormat="0">
      <alignment horizontal="left" vertical="center"/>
    </xf>
    <xf numFmtId="0" fontId="63" fillId="28" borderId="0">
      <alignment horizontal="center" vertical="center"/>
    </xf>
    <xf numFmtId="0" fontId="64" fillId="0" borderId="17">
      <alignment vertical="center"/>
    </xf>
    <xf numFmtId="0" fontId="65" fillId="0" borderId="0">
      <alignment horizontal="left" vertical="center" wrapText="1"/>
    </xf>
    <xf numFmtId="0" fontId="10" fillId="0" borderId="0"/>
    <xf numFmtId="0" fontId="66" fillId="0" borderId="0" applyBorder="0" applyProtection="0">
      <alignment vertical="center"/>
    </xf>
    <xf numFmtId="0" fontId="66" fillId="0" borderId="14" applyBorder="0" applyProtection="0">
      <alignment horizontal="right" vertical="center"/>
    </xf>
    <xf numFmtId="0" fontId="67" fillId="29" borderId="0" applyBorder="0" applyProtection="0">
      <alignment horizontal="centerContinuous" vertical="center"/>
    </xf>
    <xf numFmtId="0" fontId="67" fillId="30" borderId="14" applyBorder="0" applyProtection="0">
      <alignment horizontal="centerContinuous" vertical="center"/>
    </xf>
    <xf numFmtId="0" fontId="68" fillId="0" borderId="0"/>
    <xf numFmtId="0" fontId="69" fillId="0" borderId="0" applyBorder="0" applyProtection="0">
      <alignment horizontal="left"/>
    </xf>
    <xf numFmtId="0" fontId="56" fillId="0" borderId="0"/>
    <xf numFmtId="0" fontId="70" fillId="0" borderId="0" applyFill="0" applyBorder="0" applyProtection="0">
      <alignment horizontal="left"/>
    </xf>
    <xf numFmtId="0" fontId="35" fillId="0" borderId="3" applyFill="0" applyBorder="0" applyProtection="0">
      <alignment horizontal="left" vertical="top"/>
    </xf>
    <xf numFmtId="0" fontId="71" fillId="0" borderId="0">
      <alignment horizontal="centerContinuous"/>
    </xf>
    <xf numFmtId="0" fontId="72" fillId="0" borderId="3" applyFill="0" applyBorder="0" applyProtection="0"/>
    <xf numFmtId="0" fontId="72" fillId="0" borderId="0"/>
    <xf numFmtId="0" fontId="73" fillId="0" borderId="0" applyFill="0" applyBorder="0" applyProtection="0"/>
    <xf numFmtId="0" fontId="74" fillId="0" borderId="0"/>
    <xf numFmtId="0" fontId="73" fillId="0" borderId="0" applyFill="0" applyBorder="0" applyProtection="0"/>
    <xf numFmtId="0" fontId="72" fillId="0" borderId="3" applyFill="0" applyBorder="0" applyProtection="0"/>
    <xf numFmtId="1" fontId="75" fillId="31" borderId="0">
      <alignment horizontal="center"/>
    </xf>
    <xf numFmtId="0" fontId="76" fillId="0" borderId="0" applyFill="0" applyBorder="0" applyProtection="0">
      <alignment vertical="center"/>
    </xf>
    <xf numFmtId="0" fontId="76" fillId="0" borderId="9" applyFill="0" applyBorder="0" applyProtection="0">
      <alignment vertical="center"/>
    </xf>
    <xf numFmtId="0" fontId="77" fillId="0" borderId="0">
      <alignment horizontal="fill"/>
    </xf>
    <xf numFmtId="0" fontId="37" fillId="0" borderId="0"/>
    <xf numFmtId="0" fontId="78" fillId="0" borderId="0" applyNumberFormat="0" applyFill="0" applyBorder="0" applyAlignment="0" applyProtection="0"/>
    <xf numFmtId="0" fontId="79" fillId="0" borderId="14" applyBorder="0" applyProtection="0">
      <alignment horizontal="right"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80" fillId="32" borderId="1">
      <alignment horizontal="center"/>
    </xf>
    <xf numFmtId="200" fontId="31" fillId="0" borderId="18">
      <protection locked="0"/>
    </xf>
    <xf numFmtId="0" fontId="81" fillId="9" borderId="7" applyNumberFormat="0" applyAlignment="0" applyProtection="0"/>
    <xf numFmtId="3" fontId="82" fillId="0" borderId="0">
      <alignment horizontal="center" vertical="center" textRotation="90" wrapText="1"/>
    </xf>
    <xf numFmtId="201" fontId="31" fillId="0" borderId="1">
      <alignment vertical="top" wrapText="1"/>
    </xf>
    <xf numFmtId="0" fontId="57" fillId="22" borderId="13" applyNumberFormat="0" applyAlignment="0" applyProtection="0"/>
    <xf numFmtId="0" fontId="25" fillId="22" borderId="7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" fillId="0" borderId="0" applyBorder="0"/>
    <xf numFmtId="202" fontId="89" fillId="0" borderId="1">
      <alignment vertical="top" wrapText="1"/>
    </xf>
    <xf numFmtId="4" fontId="90" fillId="0" borderId="1">
      <alignment horizontal="left" vertical="center"/>
    </xf>
    <xf numFmtId="4" fontId="90" fillId="0" borderId="1"/>
    <xf numFmtId="4" fontId="90" fillId="33" borderId="1"/>
    <xf numFmtId="4" fontId="90" fillId="34" borderId="1"/>
    <xf numFmtId="4" fontId="91" fillId="35" borderId="1"/>
    <xf numFmtId="4" fontId="92" fillId="36" borderId="1"/>
    <xf numFmtId="4" fontId="93" fillId="0" borderId="1">
      <alignment horizontal="center" wrapText="1"/>
    </xf>
    <xf numFmtId="202" fontId="90" fillId="0" borderId="1"/>
    <xf numFmtId="202" fontId="89" fillId="0" borderId="1">
      <alignment horizontal="center" vertical="center" wrapText="1"/>
    </xf>
    <xf numFmtId="202" fontId="89" fillId="0" borderId="1">
      <alignment vertical="top" wrapText="1"/>
    </xf>
    <xf numFmtId="0" fontId="94" fillId="0" borderId="19" applyNumberFormat="0" applyFont="0" applyFill="0" applyBorder="0" applyAlignment="0" applyProtection="0">
      <alignment horizontal="center"/>
    </xf>
    <xf numFmtId="14" fontId="95" fillId="0" borderId="0"/>
    <xf numFmtId="167" fontId="8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6" fillId="0" borderId="0" applyBorder="0">
      <alignment horizontal="center" vertical="center" wrapText="1"/>
    </xf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23" applyBorder="0">
      <alignment horizontal="center" vertical="center" wrapText="1"/>
    </xf>
    <xf numFmtId="200" fontId="100" fillId="32" borderId="18"/>
    <xf numFmtId="4" fontId="101" fillId="2" borderId="1" applyBorder="0">
      <alignment horizontal="right"/>
    </xf>
    <xf numFmtId="0" fontId="102" fillId="0" borderId="24" applyNumberFormat="0" applyFill="0" applyAlignment="0" applyProtection="0"/>
    <xf numFmtId="169" fontId="103" fillId="0" borderId="1"/>
    <xf numFmtId="0" fontId="26" fillId="23" borderId="8" applyNumberFormat="0" applyAlignment="0" applyProtection="0"/>
    <xf numFmtId="0" fontId="104" fillId="0" borderId="25" applyBorder="0">
      <alignment horizontal="center"/>
    </xf>
    <xf numFmtId="0" fontId="8" fillId="0" borderId="0">
      <alignment wrapText="1"/>
    </xf>
    <xf numFmtId="0" fontId="108" fillId="24" borderId="0" applyFill="0">
      <alignment wrapText="1"/>
    </xf>
    <xf numFmtId="0" fontId="105" fillId="36" borderId="26" applyNumberFormat="0">
      <alignment vertical="top"/>
    </xf>
    <xf numFmtId="0" fontId="106" fillId="0" borderId="0">
      <alignment horizontal="center" vertical="top" wrapText="1"/>
    </xf>
    <xf numFmtId="0" fontId="107" fillId="0" borderId="0">
      <alignment horizontal="centerContinuous" vertical="center" wrapText="1"/>
    </xf>
    <xf numFmtId="0" fontId="94" fillId="0" borderId="1">
      <alignment horizontal="left"/>
    </xf>
    <xf numFmtId="14" fontId="94" fillId="0" borderId="1" applyNumberFormat="0"/>
    <xf numFmtId="0" fontId="94" fillId="0" borderId="1">
      <alignment horizontal="center"/>
    </xf>
    <xf numFmtId="0" fontId="1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166" fontId="110" fillId="0" borderId="0"/>
    <xf numFmtId="0" fontId="53" fillId="26" borderId="0" applyNumberFormat="0" applyBorder="0" applyAlignment="0" applyProtection="0"/>
    <xf numFmtId="49" fontId="82" fillId="0" borderId="1">
      <alignment horizontal="right" vertical="top" wrapText="1"/>
    </xf>
    <xf numFmtId="204" fontId="111" fillId="0" borderId="0">
      <alignment horizontal="right" vertical="top" wrapText="1"/>
    </xf>
    <xf numFmtId="205" fontId="31" fillId="0" borderId="0" applyFont="0" applyProtection="0">
      <alignment horizontal="right" vertical="center" wrapText="1"/>
      <protection locked="0"/>
    </xf>
    <xf numFmtId="0" fontId="8" fillId="0" borderId="0"/>
    <xf numFmtId="0" fontId="8" fillId="0" borderId="0"/>
    <xf numFmtId="0" fontId="8" fillId="0" borderId="0"/>
    <xf numFmtId="0" fontId="11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12" fillId="0" borderId="0"/>
    <xf numFmtId="0" fontId="113" fillId="0" borderId="0"/>
    <xf numFmtId="0" fontId="135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0" fontId="8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8" fillId="0" borderId="0"/>
    <xf numFmtId="4" fontId="8" fillId="0" borderId="0">
      <alignment vertic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136" fillId="0" borderId="0"/>
    <xf numFmtId="0" fontId="11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94" fillId="0" borderId="0">
      <alignment horizontal="left"/>
    </xf>
    <xf numFmtId="0" fontId="10" fillId="0" borderId="0" applyNumberFormat="0" applyFont="0" applyFill="0" applyBorder="0" applyAlignment="0" applyProtection="0">
      <alignment vertical="top"/>
    </xf>
    <xf numFmtId="0" fontId="137" fillId="0" borderId="0"/>
    <xf numFmtId="0" fontId="118" fillId="0" borderId="0"/>
    <xf numFmtId="1" fontId="119" fillId="0" borderId="1">
      <alignment horizontal="left" vertical="center"/>
    </xf>
    <xf numFmtId="0" fontId="22" fillId="5" borderId="0" applyNumberFormat="0" applyBorder="0" applyAlignment="0" applyProtection="0"/>
    <xf numFmtId="202" fontId="120" fillId="0" borderId="1">
      <alignment vertical="top"/>
    </xf>
    <xf numFmtId="204" fontId="121" fillId="2" borderId="15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19" fillId="27" borderId="12" applyNumberFormat="0" applyFont="0" applyAlignment="0" applyProtection="0"/>
    <xf numFmtId="0" fontId="8" fillId="27" borderId="12" applyNumberFormat="0" applyFont="0" applyAlignment="0" applyProtection="0"/>
    <xf numFmtId="49" fontId="91" fillId="0" borderId="4">
      <alignment horizontal="left" vertical="center"/>
    </xf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0" fillId="37" borderId="1">
      <alignment horizontal="center" vertical="center"/>
    </xf>
    <xf numFmtId="0" fontId="122" fillId="0" borderId="27" applyNumberFormat="0" applyFont="0" applyFill="0" applyBorder="0" applyAlignment="0" applyProtection="0"/>
    <xf numFmtId="169" fontId="123" fillId="0" borderId="1"/>
    <xf numFmtId="0" fontId="8" fillId="0" borderId="1" applyNumberFormat="0" applyFont="0" applyFill="0" applyAlignment="0" applyProtection="0"/>
    <xf numFmtId="3" fontId="124" fillId="38" borderId="4">
      <alignment horizontal="justify" vertical="center"/>
    </xf>
    <xf numFmtId="0" fontId="48" fillId="0" borderId="10" applyNumberFormat="0" applyFill="0" applyAlignment="0" applyProtection="0"/>
    <xf numFmtId="0" fontId="13" fillId="0" borderId="0"/>
    <xf numFmtId="0" fontId="14" fillId="0" borderId="0"/>
    <xf numFmtId="4" fontId="125" fillId="0" borderId="0">
      <alignment vertical="center"/>
    </xf>
    <xf numFmtId="0" fontId="14" fillId="0" borderId="0"/>
    <xf numFmtId="0" fontId="14" fillId="0" borderId="0"/>
    <xf numFmtId="0" fontId="126" fillId="39" borderId="14">
      <alignment horizontal="center" wrapText="1"/>
    </xf>
    <xf numFmtId="206" fontId="127" fillId="39" borderId="0"/>
    <xf numFmtId="2" fontId="9" fillId="0" borderId="1" applyNumberFormat="0">
      <alignment vertical="center"/>
    </xf>
    <xf numFmtId="0" fontId="128" fillId="40" borderId="0"/>
    <xf numFmtId="0" fontId="126" fillId="41" borderId="14">
      <alignment horizontal="center"/>
    </xf>
    <xf numFmtId="49" fontId="111" fillId="0" borderId="0"/>
    <xf numFmtId="49" fontId="129" fillId="0" borderId="0">
      <alignment vertical="top"/>
    </xf>
    <xf numFmtId="3" fontId="130" fillId="0" borderId="0"/>
    <xf numFmtId="0" fontId="78" fillId="0" borderId="0" applyNumberFormat="0" applyFill="0" applyBorder="0" applyAlignment="0" applyProtection="0"/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0" fontId="80" fillId="0" borderId="1">
      <alignment vertical="center"/>
    </xf>
    <xf numFmtId="16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207" fontId="8" fillId="0" borderId="0" applyFont="0" applyFill="0" applyBorder="0" applyAlignment="0" applyProtection="0"/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36" borderId="28" applyBorder="0">
      <alignment horizontal="right"/>
    </xf>
    <xf numFmtId="4" fontId="101" fillId="40" borderId="28" applyBorder="0">
      <alignment horizontal="right"/>
    </xf>
    <xf numFmtId="4" fontId="101" fillId="24" borderId="28" applyBorder="0">
      <alignment horizontal="right"/>
    </xf>
    <xf numFmtId="4" fontId="101" fillId="24" borderId="1" applyFont="0" applyBorder="0">
      <alignment horizontal="right"/>
    </xf>
    <xf numFmtId="0" fontId="131" fillId="32" borderId="1">
      <alignment horizontal="center" vertical="center"/>
    </xf>
    <xf numFmtId="0" fontId="132" fillId="0" borderId="1">
      <alignment horizontal="center" vertical="center"/>
    </xf>
    <xf numFmtId="0" fontId="131" fillId="32" borderId="1">
      <alignment horizontal="center" vertical="center"/>
    </xf>
    <xf numFmtId="0" fontId="36" fillId="6" borderId="0" applyNumberFormat="0" applyBorder="0" applyAlignment="0" applyProtection="0"/>
    <xf numFmtId="208" fontId="31" fillId="0" borderId="4">
      <alignment vertical="top" wrapText="1"/>
    </xf>
    <xf numFmtId="3" fontId="8" fillId="0" borderId="0" applyFont="0" applyBorder="0">
      <alignment horizontal="center"/>
    </xf>
    <xf numFmtId="0" fontId="16" fillId="0" borderId="0">
      <protection locked="0"/>
    </xf>
    <xf numFmtId="49" fontId="89" fillId="0" borderId="1">
      <alignment horizontal="center" vertical="center" wrapText="1"/>
    </xf>
    <xf numFmtId="0" fontId="122" fillId="24" borderId="19" applyNumberFormat="0" applyFont="0" applyFill="0" applyBorder="0" applyAlignment="0" applyProtection="0">
      <alignment horizontal="center"/>
    </xf>
    <xf numFmtId="49" fontId="89" fillId="0" borderId="1">
      <alignment horizontal="center" vertical="center" wrapText="1"/>
    </xf>
    <xf numFmtId="49" fontId="65" fillId="0" borderId="1" applyNumberFormat="0" applyFill="0" applyAlignment="0" applyProtection="0"/>
    <xf numFmtId="0" fontId="125" fillId="0" borderId="0"/>
    <xf numFmtId="0" fontId="8" fillId="0" borderId="0"/>
    <xf numFmtId="172" fontId="8" fillId="0" borderId="0"/>
    <xf numFmtId="0" fontId="8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wrapText="1"/>
    </xf>
    <xf numFmtId="0" fontId="3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" fontId="11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9" fontId="0" fillId="0" borderId="0" xfId="591" applyNumberFormat="1" applyFont="1" applyAlignment="1">
      <alignment vertical="center"/>
    </xf>
    <xf numFmtId="164" fontId="0" fillId="0" borderId="0" xfId="591" applyFont="1"/>
    <xf numFmtId="1" fontId="3" fillId="0" borderId="29" xfId="0" applyNumberFormat="1" applyFont="1" applyBorder="1" applyAlignment="1">
      <alignment horizontal="center" vertical="center"/>
    </xf>
    <xf numFmtId="209" fontId="0" fillId="0" borderId="0" xfId="591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38" fillId="0" borderId="1" xfId="0" applyNumberFormat="1" applyFont="1" applyBorder="1" applyAlignment="1">
      <alignment horizontal="center" vertical="center"/>
    </xf>
    <xf numFmtId="169" fontId="138" fillId="0" borderId="1" xfId="0" applyNumberFormat="1" applyFont="1" applyBorder="1" applyAlignment="1">
      <alignment horizontal="center" vertical="center"/>
    </xf>
    <xf numFmtId="4" fontId="138" fillId="0" borderId="1" xfId="0" applyNumberFormat="1" applyFont="1" applyBorder="1" applyAlignment="1">
      <alignment horizontal="center" vertical="center"/>
    </xf>
    <xf numFmtId="4" fontId="139" fillId="0" borderId="1" xfId="0" applyNumberFormat="1" applyFont="1" applyBorder="1" applyAlignment="1">
      <alignment horizontal="center" vertical="center" wrapText="1"/>
    </xf>
    <xf numFmtId="4" fontId="139" fillId="0" borderId="1" xfId="0" applyNumberFormat="1" applyFont="1" applyBorder="1" applyAlignment="1">
      <alignment horizontal="center" vertical="center"/>
    </xf>
    <xf numFmtId="1" fontId="138" fillId="0" borderId="29" xfId="0" applyNumberFormat="1" applyFont="1" applyBorder="1" applyAlignment="1">
      <alignment horizontal="center" vertical="center"/>
    </xf>
    <xf numFmtId="169" fontId="138" fillId="0" borderId="1" xfId="0" applyNumberFormat="1" applyFont="1" applyFill="1" applyBorder="1" applyAlignment="1">
      <alignment horizontal="center" vertical="center"/>
    </xf>
    <xf numFmtId="4" fontId="138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92">
    <cellStyle name="_x000a_bidires=100_x000d_" xfId="1"/>
    <cellStyle name="?_x0001_" xfId="2"/>
    <cellStyle name="?????? [0]_cogs" xfId="3"/>
    <cellStyle name="???????_??????? (2)" xfId="4"/>
    <cellStyle name="??????_cogs" xfId="5"/>
    <cellStyle name="??_PL-CF sheet" xfId="6"/>
    <cellStyle name="?…?ж?Ш?и [0.00]" xfId="7"/>
    <cellStyle name="?W??_‘O’с?р??" xfId="8"/>
    <cellStyle name="_04_ДДС_Орел" xfId="9"/>
    <cellStyle name="_07_ДПН_Астрахань" xfId="10"/>
    <cellStyle name="_07_ДПН_Тула" xfId="11"/>
    <cellStyle name="_08.2006" xfId="12"/>
    <cellStyle name="_2.1.1.4.4  Ремонт  ОС  220 кВ скорректир" xfId="13"/>
    <cellStyle name="_2.1.1.4.4  Ремонт  ОС  500кВ" xfId="14"/>
    <cellStyle name="_2.1.1.4.8 Др  работы  и  услуги _произ харЗАКАЗ ВВП 500 2007" xfId="15"/>
    <cellStyle name="_2.1.5.12 Др раб и услуги_общепроизв хар ЗАКАЗ ВВП 500  2007 " xfId="16"/>
    <cellStyle name="_2.1.6.3 Коммун  ЗАКАЗ ВВП 500 2007" xfId="17"/>
    <cellStyle name="_CashFlow_2007_проект_02_02_final" xfId="18"/>
    <cellStyle name="_Plug" xfId="19"/>
    <cellStyle name="_Plug_Б1-УТВ.ТАРИФЫ" xfId="20"/>
    <cellStyle name="_Plug_Б2-УТВ.ТАРИФЫ" xfId="21"/>
    <cellStyle name="_Plug_Б4" xfId="22"/>
    <cellStyle name="_Plug_Б4-УТВЕРЖДЕНО" xfId="23"/>
    <cellStyle name="_Plug_Б5-УТВ.ТАРИФЫ" xfId="24"/>
    <cellStyle name="_Plug_Бюджет капитальных вложений - по Группе - 2009" xfId="25"/>
    <cellStyle name="_Plug_Бюджет ФОТ" xfId="26"/>
    <cellStyle name="_Plug_Бюджет_тариф 2009" xfId="27"/>
    <cellStyle name="_Plug_Консолидация-по-ЮЛ" xfId="28"/>
    <cellStyle name="_Plug_Консолидация-по-ЮЛ-УТВ.ТАРИФЫ" xfId="29"/>
    <cellStyle name="_Plug_КПЭ-Формат-05.12" xfId="30"/>
    <cellStyle name="_Plug_КПЭ-Формат-05.12_Б4-УТВЕРЖДЕНО" xfId="31"/>
    <cellStyle name="_Plug_Курортэнерго_2011" xfId="32"/>
    <cellStyle name="_Plug_расчет % за пользование кредитом на 2011год" xfId="33"/>
    <cellStyle name="_Plug_Расшифровка для аудита 2011 КСК" xfId="34"/>
    <cellStyle name="_Plug_ТАБЛ_КСК_2011" xfId="35"/>
    <cellStyle name="_Plug_ФОТ 2009-2008" xfId="36"/>
    <cellStyle name="_Plug_ЦФО-зам.директора по ремонтам-КРиТР" xfId="37"/>
    <cellStyle name="_Plug_ЦФО-ИД Б8-2009-УТВЕРЖДЕНО." xfId="38"/>
    <cellStyle name="_pmp_Астрахань для НС" xfId="39"/>
    <cellStyle name="_pmp_Волгоград" xfId="40"/>
    <cellStyle name="_pmp_Ставрополь" xfId="41"/>
    <cellStyle name="_АГ" xfId="42"/>
    <cellStyle name="_АГ_Xl0000015" xfId="43"/>
    <cellStyle name="_АГ_Расшифровка к ф.6 БП на 2009год" xfId="44"/>
    <cellStyle name="_анализ коррект БП 3-4 кварт последний" xfId="45"/>
    <cellStyle name="_АРМ_БП_РСК_V6.1.unprotec" xfId="46"/>
    <cellStyle name="_Б1 упр вариант 28_02_08" xfId="47"/>
    <cellStyle name="_Б1 упр вариант 28_02_08_Анализ_Calc А2" xfId="48"/>
    <cellStyle name="_Б1 упр вариант 28_02_08_Б4-УТВЕРЖДЕНО" xfId="49"/>
    <cellStyle name="_Б1 упр вариант 28_02_08_ЦФО-ИД Б8-2009-УТВЕРЖДЕНО." xfId="50"/>
    <cellStyle name="_ББюджетные формы.Инвестиции" xfId="51"/>
    <cellStyle name="_ББюджетные формы.Расходы" xfId="52"/>
    <cellStyle name="_Бюджет 2008г_КСК утвержденный МО" xfId="53"/>
    <cellStyle name="_Бюджет 2008г_КСК утвержденный МО_Анализ_Calc А2" xfId="54"/>
    <cellStyle name="_Бюджет 2008г_УК утвержденный МО" xfId="55"/>
    <cellStyle name="_Бюджет 2008г_УК утвержденный МО_Анализ_Calc А2" xfId="56"/>
    <cellStyle name="_Бюджет капитальных вложений - по Группе - 2009" xfId="57"/>
    <cellStyle name="_Бюджет капитальных вложений - по Группе - 2009_Анализ_Calc А2" xfId="58"/>
    <cellStyle name="_Бюджет капитальных вложений - по Группе - 2009_Анализ_Calc А2_Расчет эл_эн КОМИ" xfId="59"/>
    <cellStyle name="_Бюджет капитальных вложений - по Группе - 2009_Анализ_Calc А2_Расчет эл_эн СП Росэнерго 2012-2014" xfId="60"/>
    <cellStyle name="_Бюджет капитальных вложений - по Группе - 2009_Расчет эл_эн КОМИ" xfId="61"/>
    <cellStyle name="_Бюджет капитальных вложений - по Группе - 2009_Расчет эл_эн СП Росэнерго 2012-2014" xfId="62"/>
    <cellStyle name="_Бюджет ФОТ" xfId="63"/>
    <cellStyle name="_Бюджет ФОТ_Анализ_Calc А2" xfId="64"/>
    <cellStyle name="_Бюджет ФОТ_Анализ_Calc А2_Расчет эл_эн КОМИ" xfId="65"/>
    <cellStyle name="_Бюджет ФОТ_Анализ_Calc А2_Расчет эл_эн СП Росэнерго 2012-2014" xfId="66"/>
    <cellStyle name="_Бюджет ФОТ_Расчет эл_эн КОМИ" xfId="67"/>
    <cellStyle name="_Бюджет ФОТ_Расчет эл_эн СП Росэнерго 2012-2014" xfId="68"/>
    <cellStyle name="_Бюджет2006_ПОКАЗАТЕЛИ СВОДНЫЕ" xfId="69"/>
    <cellStyle name="_Бюджет2006_ПОКАЗАТЕЛИ СВОДНЫЕ_Анализ_Calc А2" xfId="70"/>
    <cellStyle name="_Бюджет2006_ПОКАЗАТЕЛИ СВОДНЫЕ_Б4-УТВЕРЖДЕНО" xfId="71"/>
    <cellStyle name="_Бюджет2006_ПОКАЗАТЕЛИ СВОДНЫЕ_Бюджет_тариф 2009" xfId="72"/>
    <cellStyle name="_Бюджет2006_ПОКАЗАТЕЛИ СВОДНЫЕ_Курортэнерго_2011" xfId="73"/>
    <cellStyle name="_Бюджет2006_ПОКАЗАТЕЛИ СВОДНЫЕ_ЦФО-ИД Б8-2009-УТВЕРЖДЕНО." xfId="74"/>
    <cellStyle name="_Бюджетные формы. Закупки" xfId="75"/>
    <cellStyle name="_Бюджетные формы.Доходы" xfId="76"/>
    <cellStyle name="_Бюджетные формы.Расходы_19.10.07" xfId="77"/>
    <cellStyle name="_Бюджетные формы.Финансы" xfId="78"/>
    <cellStyle name="_Бюджетные формы.ФинБюджеты" xfId="79"/>
    <cellStyle name="_выручка по присоединениям2" xfId="80"/>
    <cellStyle name="_Доходы, финансовые бюджеты" xfId="81"/>
    <cellStyle name="_доходы-расходы от реализации 2009 расш 2" xfId="82"/>
    <cellStyle name="_Защита ФЗП" xfId="83"/>
    <cellStyle name="_Защита ФЗП_Анализ_Calc А2" xfId="84"/>
    <cellStyle name="_Защита ФЗП_Анализ_Calc А2_Расчет эл_эн КОМИ" xfId="85"/>
    <cellStyle name="_Защита ФЗП_Анализ_Calc А2_Расчет эл_эн СП Росэнерго 2012-2014" xfId="86"/>
    <cellStyle name="_Защита ФЗП_Бюджет_тариф 2009" xfId="87"/>
    <cellStyle name="_Защита ФЗП_Бюджет_тариф 2009_Расчет эл_эн КОМИ" xfId="88"/>
    <cellStyle name="_Защита ФЗП_Бюджет_тариф 2009_Расчет эл_эн СП Росэнерго 2012-2014" xfId="89"/>
    <cellStyle name="_Защита ФЗП_Курортэнерго_2011" xfId="90"/>
    <cellStyle name="_Инвест. программа-лизинг(Яковлев)" xfId="91"/>
    <cellStyle name="_Инвестиционная программа" xfId="92"/>
    <cellStyle name="_Инвестиционная программа_Анализ_Calc А2" xfId="93"/>
    <cellStyle name="_Инвестиционная программа_Б4-УТВЕРЖДЕНО" xfId="94"/>
    <cellStyle name="_Инвестиционная программа_ЦФО-ИД Б8-2009-УТВЕРЖДЕНО." xfId="95"/>
    <cellStyle name="_итоговый файл 1" xfId="96"/>
    <cellStyle name="_Книга1" xfId="97"/>
    <cellStyle name="_Консолидация-2008-проект-new" xfId="98"/>
    <cellStyle name="_Консолидация-2008-проект-new_Анализ_Calc А2" xfId="99"/>
    <cellStyle name="_Консолидация-2008-проект-new_Бюджет_тариф 2009" xfId="100"/>
    <cellStyle name="_Консолидация-2008-проект-new_Курортэнерго_2011" xfId="101"/>
    <cellStyle name="_Контроль ДЗ по филиалам" xfId="102"/>
    <cellStyle name="_Копия Программа первоочередных мер_(правка 18 05 06 Усаров_2А_3)" xfId="103"/>
    <cellStyle name="_Копия Форматы УУ15" xfId="104"/>
    <cellStyle name="_ОПЕРАТИВКА ГПЭС апрель" xfId="105"/>
    <cellStyle name="_Осн.договор с РСК" xfId="106"/>
    <cellStyle name="_Отчет об исполнении бюджета за I квартал 2008-РСБУ" xfId="107"/>
    <cellStyle name="_Отчет об исполнении бюджета за I квартал 2008-РСБУ_Анализ_Calc А2" xfId="108"/>
    <cellStyle name="_Отчет об исполнении бюджета за I полугодие 2008-УО" xfId="109"/>
    <cellStyle name="_Отчет об исполнении бюджета за I полугодие 2008-УО_Анализ_Calc А2" xfId="110"/>
    <cellStyle name="_Прил 3_Пакет форм  бюджета_ год" xfId="111"/>
    <cellStyle name="_Прил 3_Пакет форм  бюджета_ год_Анализ_Calc А2" xfId="112"/>
    <cellStyle name="_Прил 4_Формат-РСК_29.11.06_new finalприм" xfId="113"/>
    <cellStyle name="_ПРИЛ. 2003_ЧТЭ" xfId="114"/>
    <cellStyle name="_Приложение 1 к Соглашению за 2007" xfId="115"/>
    <cellStyle name="_Приложение 2 0806 факт" xfId="116"/>
    <cellStyle name="_Приложение 2. Бюджет движения денежных средств на год" xfId="117"/>
    <cellStyle name="_Приложение 5. Бюджет на месяц" xfId="118"/>
    <cellStyle name="_Приложение МТС-3-КС" xfId="119"/>
    <cellStyle name="_Приложение-МТС--2-1" xfId="120"/>
    <cellStyle name="_Приложения" xfId="121"/>
    <cellStyle name="_Приложения 3,4,5" xfId="122"/>
    <cellStyle name="_Расходы" xfId="123"/>
    <cellStyle name="_Расходы ГУС на выплаты имущ. прав_2007" xfId="124"/>
    <cellStyle name="_Реестр платежей ОАО Энергобаланс март" xfId="125"/>
    <cellStyle name="_Свод2" xfId="126"/>
    <cellStyle name="_СВОДНЫЙ3" xfId="127"/>
    <cellStyle name="_Смета расходов консолидир" xfId="128"/>
    <cellStyle name="_Справочник затрат_ЛХ_20.10.05" xfId="129"/>
    <cellStyle name="_Сырье и материалы 2008 СВП сети ФСК+МСК розврат.расшифр" xfId="130"/>
    <cellStyle name="_таб.4-5 Указ._84-У" xfId="131"/>
    <cellStyle name="_ТЭП по планированию доходов на передачу ээ" xfId="132"/>
    <cellStyle name="_Услуги производственного характера " xfId="133"/>
    <cellStyle name="_услуги сторонних по ремонту" xfId="134"/>
    <cellStyle name="_услуги сторонних по ремонту_СП 1 кв. 2007г." xfId="135"/>
    <cellStyle name="_Ф-5.Услуги сторонних организаций (III,IV кв.2007год)" xfId="136"/>
    <cellStyle name="_Форма 6  РТК.xls(отчет по Адр пр. ЛО)" xfId="137"/>
    <cellStyle name="_Формат ДДС" xfId="138"/>
    <cellStyle name="_Форматы УУ_12 _1_1_1_1" xfId="139"/>
    <cellStyle name="_Форматы УУ_резерв" xfId="140"/>
    <cellStyle name="_формы Ленэнерго -изменения2" xfId="141"/>
    <cellStyle name="_фск, выручка, потери" xfId="142"/>
    <cellStyle name="_ХХХ Прил 2 Формы бюджетных документов 2007" xfId="143"/>
    <cellStyle name="_ХХХ Прил 2 Формы бюджетных документов 2007_Курортэнерго_2011" xfId="144"/>
    <cellStyle name="_ХХХ Прил 2 Формы бюджетных документов 2007_Расчет эл_эн КОМИ" xfId="145"/>
    <cellStyle name="_ХХХ Прил 2 Формы бюджетных документов 2007_Расчет эл_эн КОМИ 2011 новые потери" xfId="146"/>
    <cellStyle name="_ХХХ Прил 2 Формы бюджетных документов 2007_Расчет эл_эн КОМИ 2011 новые потери_Расчет эл_эн КОМИ" xfId="147"/>
    <cellStyle name="_ХХХ Прил 2 Формы бюджетных документов 2007_Расчет эл_эн КОМИ 2011 новые потери_Расчет эл_эн СП Росэнерго 2012-2014" xfId="148"/>
    <cellStyle name="_ХХХ Прил 2 Формы бюджетных документов 2007_Расчет эл_эн Новгород 2011 08 10 2010" xfId="149"/>
    <cellStyle name="_ХХХ Прил 2 Формы бюджетных документов 2007_Расчет эл_эн Новгород 2011 08 10 2010_Расчет эл_эн КОМИ" xfId="150"/>
    <cellStyle name="_ХХХ Прил 2 Формы бюджетных документов 2007_Расчет эл_эн Новгород 2011 08 10 2010_Расчет эл_эн СП Росэнерго 2012-2014" xfId="151"/>
    <cellStyle name="_ХХХ Прил 2 Формы бюджетных документов 2007_Расчет эл_эн ПСКОВ 2011 09 10 2010" xfId="152"/>
    <cellStyle name="_ХХХ Прил 2 Формы бюджетных документов 2007_Расчет эл_эн ПСКОВ 2011 09 10 2010_Расчет эл_эн КОМИ" xfId="153"/>
    <cellStyle name="_ХХХ Прил 2 Формы бюджетных документов 2007_Расчет эл_эн ПСКОВ 2011 09 10 2010_Расчет эл_эн СП Росэнерго 2012-2014" xfId="154"/>
    <cellStyle name="_ХХХ Прил 2 Формы бюджетных документов 2007_Расчет эл_эн СП Росэнерго 2012-2014" xfId="155"/>
    <cellStyle name="_ХХХ Прил 2 Формы бюджетных документов 2007_Расчет эл-эн Архангельск 2011 08 10 2010" xfId="156"/>
    <cellStyle name="_ХХХ Прил 2 Формы бюджетных документов 2007_Расчет эл-эн Архангельск 2011 08 10 2010_Расчет эл_эн КОМИ" xfId="157"/>
    <cellStyle name="_ХХХ Прил 2 Формы бюджетных документов 2007_Расчет эл-эн Архангельск 2011 08 10 2010_Расчет эл_эн СП Росэнерго 2012-2014" xfId="158"/>
    <cellStyle name="_ХХХ Прил 2 Формы бюджетных документов 2007_Расшифровка для аудита 2011 КСК" xfId="159"/>
    <cellStyle name="_ХХХ Прил 2 Формы бюджетных документов 2007_Расшифровка для аудита 2011 КСК_Расчет эл_эн КОМИ" xfId="160"/>
    <cellStyle name="_ХХХ Прил 2 Формы бюджетных документов 2007_Расшифровка для аудита 2011 КСК_Расчет эл_эн СП Росэнерго 2012-2014" xfId="161"/>
    <cellStyle name="_ХХХ Прил 2 Формы бюджетных документов 2007_Расшифровка для аудита 2011 КСК_ТАБЛ_Росэнерго на 2012_расчет" xfId="162"/>
    <cellStyle name="_ХХХ Прил 2 Формы бюджетных документов 2007_Табл.эксперт_ЦЭК_пер.эл.эн_2011_26.12.10_потери" xfId="163"/>
    <cellStyle name="_ХХХ Прил 2 Формы бюджетных документов 2007_ТАБЛ_КСК_2011" xfId="164"/>
    <cellStyle name="_ХХХ Прил 2 Формы бюджетных документов 2007_ТАБЛ_КСК_2011_Расчет эл_эн КОМИ" xfId="165"/>
    <cellStyle name="_ХХХ Прил 2 Формы бюджетных документов 2007_ТАБЛ_КСК_2011_Расчет эл_эн СП Росэнерго 2012-2014" xfId="166"/>
    <cellStyle name="_ХХХ Прил 2 Формы бюджетных документов 2007_ТАБЛ_КСК_2011_ТАБЛ_Росэнерго на 2012_расчет" xfId="167"/>
    <cellStyle name="_ХХХ Прил 2 Формы бюджетных документов 2007_ТАБЛ_Росэнерго на 2012_расчет" xfId="168"/>
    <cellStyle name="_ШАБЛОН ПО ПРЕДОСТАВЛЕНИЮ ОТЧЕТНОСТИ3" xfId="169"/>
    <cellStyle name="’К‰Э [0.00]" xfId="170"/>
    <cellStyle name="”€ќђќ‘ћ‚›‰" xfId="171"/>
    <cellStyle name="”€љ‘€ђћ‚ђќќ›‰" xfId="172"/>
    <cellStyle name="”ќђќ‘ћ‚›‰" xfId="173"/>
    <cellStyle name="”љ‘ђћ‚ђќќ›‰" xfId="174"/>
    <cellStyle name="„…ќ…†ќ›‰" xfId="175"/>
    <cellStyle name="€’ћѓћ‚›‰" xfId="176"/>
    <cellStyle name="‡ђѓћ‹ћ‚ћљ1" xfId="177"/>
    <cellStyle name="‡ђѓћ‹ћ‚ћљ2" xfId="178"/>
    <cellStyle name="’ћѓћ‚›‰" xfId="179"/>
    <cellStyle name="1Normal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7"/>
    <cellStyle name="20% - Акцент2 2" xfId="188"/>
    <cellStyle name="20% - Акцент3 2" xfId="189"/>
    <cellStyle name="20% - Акцент4 2" xfId="190"/>
    <cellStyle name="20% - Акцент5 2" xfId="191"/>
    <cellStyle name="20% - Акцент6 2" xfId="192"/>
    <cellStyle name="40% - Accent1" xfId="193"/>
    <cellStyle name="40% - Accent2" xfId="194"/>
    <cellStyle name="40% - Accent3" xfId="195"/>
    <cellStyle name="40% - Accent4" xfId="196"/>
    <cellStyle name="40% - Accent5" xfId="197"/>
    <cellStyle name="40% - Accent6" xfId="198"/>
    <cellStyle name="40% - Акцент1 2" xfId="199"/>
    <cellStyle name="40% - Акцент2 2" xfId="200"/>
    <cellStyle name="40% - Акцент3 2" xfId="201"/>
    <cellStyle name="40% - Акцент4 2" xfId="202"/>
    <cellStyle name="40% - Акцент5 2" xfId="203"/>
    <cellStyle name="40% - Акцент6 2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Акцент1 2" xfId="211"/>
    <cellStyle name="60% - Акцент2 2" xfId="212"/>
    <cellStyle name="60% - Акцент3 2" xfId="213"/>
    <cellStyle name="60% - Акцент4 2" xfId="214"/>
    <cellStyle name="60% - Акцент5 2" xfId="215"/>
    <cellStyle name="60% - Акцент6 2" xfId="216"/>
    <cellStyle name="930" xfId="217"/>
    <cellStyle name="Accent1" xfId="218"/>
    <cellStyle name="Accent2" xfId="219"/>
    <cellStyle name="Accent3" xfId="220"/>
    <cellStyle name="Accent4" xfId="221"/>
    <cellStyle name="Accent5" xfId="222"/>
    <cellStyle name="Accent6" xfId="223"/>
    <cellStyle name="AFE" xfId="224"/>
    <cellStyle name="Bad" xfId="225"/>
    <cellStyle name="Blue" xfId="226"/>
    <cellStyle name="Body_$Dollars" xfId="227"/>
    <cellStyle name="Calculation" xfId="228"/>
    <cellStyle name="Check Cell" xfId="229"/>
    <cellStyle name="Chek" xfId="230"/>
    <cellStyle name="Comma [0]_Adjusted FS 1299" xfId="231"/>
    <cellStyle name="Comma 0" xfId="232"/>
    <cellStyle name="Comma 0*" xfId="233"/>
    <cellStyle name="Comma 2" xfId="234"/>
    <cellStyle name="Comma 3*" xfId="235"/>
    <cellStyle name="Comma_Adjusted FS 1299" xfId="236"/>
    <cellStyle name="Comma0" xfId="237"/>
    <cellStyle name="Currency [0]" xfId="238"/>
    <cellStyle name="Currency 0" xfId="239"/>
    <cellStyle name="Currency 2" xfId="240"/>
    <cellStyle name="Currency_06_9m" xfId="241"/>
    <cellStyle name="Currency0" xfId="242"/>
    <cellStyle name="Currency2" xfId="243"/>
    <cellStyle name="Đ_x0010_" xfId="244"/>
    <cellStyle name="Date" xfId="245"/>
    <cellStyle name="Date Aligned" xfId="246"/>
    <cellStyle name="Dezimal [0]_NEGS" xfId="247"/>
    <cellStyle name="Dezimal_NEGS" xfId="248"/>
    <cellStyle name="Dotted Line" xfId="249"/>
    <cellStyle name="E&amp;Y House" xfId="250"/>
    <cellStyle name="Euro" xfId="251"/>
    <cellStyle name="ew" xfId="252"/>
    <cellStyle name="Excel Built-in Normal" xfId="253"/>
    <cellStyle name="Excel Built-in Normal 1" xfId="254"/>
    <cellStyle name="Excel Built-in Normal 2" xfId="255"/>
    <cellStyle name="Excel Built-in Normal 3" xfId="256"/>
    <cellStyle name="Explanatory Text" xfId="257"/>
    <cellStyle name="Fixed" xfId="258"/>
    <cellStyle name="fo]_x000d__x000a_UserName=Murat Zelef_x000d__x000a_UserCompany=Bumerang_x000d__x000a__x000d__x000a_[File Paths]_x000d__x000a_WorkingDirectory=C:\EQUIS\DLWIN_x000d__x000a_DownLoader=C" xfId="259"/>
    <cellStyle name="Followed Hyperlink" xfId="260"/>
    <cellStyle name="Footnote" xfId="261"/>
    <cellStyle name="Good" xfId="262"/>
    <cellStyle name="hard no" xfId="263"/>
    <cellStyle name="Hard Percent" xfId="264"/>
    <cellStyle name="hardno" xfId="265"/>
    <cellStyle name="Header" xfId="266"/>
    <cellStyle name="Heading" xfId="267"/>
    <cellStyle name="Heading 1" xfId="268"/>
    <cellStyle name="Heading 2" xfId="269"/>
    <cellStyle name="Heading 3" xfId="270"/>
    <cellStyle name="Heading 4" xfId="271"/>
    <cellStyle name="Heading_Б4-УТВЕРЖДЕНО" xfId="272"/>
    <cellStyle name="Hyperlink" xfId="273"/>
    <cellStyle name="Îáû÷íûé_cogs" xfId="274"/>
    <cellStyle name="Info" xfId="275"/>
    <cellStyle name="Input" xfId="276"/>
    <cellStyle name="InputCurrency" xfId="277"/>
    <cellStyle name="InputCurrency2" xfId="278"/>
    <cellStyle name="InputMultiple1" xfId="279"/>
    <cellStyle name="InputPercent1" xfId="280"/>
    <cellStyle name="Linked Cell" xfId="281"/>
    <cellStyle name="Millares [0]_FINAL-10" xfId="282"/>
    <cellStyle name="Millares_FINAL-10" xfId="283"/>
    <cellStyle name="Milliers [0]_RESULTS" xfId="284"/>
    <cellStyle name="Milliers_RESULTS" xfId="285"/>
    <cellStyle name="mnb" xfId="286"/>
    <cellStyle name="Mon?taire [0]_RESULTS" xfId="287"/>
    <cellStyle name="Mon?taire_RESULTS" xfId="288"/>
    <cellStyle name="Moneda [0]_FINAL-10" xfId="289"/>
    <cellStyle name="Moneda_FINAL-10" xfId="290"/>
    <cellStyle name="Monétaire [0]_RESULTS" xfId="291"/>
    <cellStyle name="Monétaire_RESULTS" xfId="292"/>
    <cellStyle name="Multiple" xfId="293"/>
    <cellStyle name="Multiple1" xfId="294"/>
    <cellStyle name="MultipleBelow" xfId="295"/>
    <cellStyle name="mystil" xfId="296"/>
    <cellStyle name="namber" xfId="297"/>
    <cellStyle name="Neutral" xfId="298"/>
    <cellStyle name="Norma11l" xfId="299"/>
    <cellStyle name="Normal - Style1" xfId="300"/>
    <cellStyle name="Normal." xfId="301"/>
    <cellStyle name="Normal_06_9m" xfId="302"/>
    <cellStyle name="Normal1" xfId="303"/>
    <cellStyle name="Normal2" xfId="304"/>
    <cellStyle name="NormalGB" xfId="305"/>
    <cellStyle name="Normalny_24. 02. 97." xfId="306"/>
    <cellStyle name="normбlnм_laroux" xfId="307"/>
    <cellStyle name="Note" xfId="308"/>
    <cellStyle name="Note 2" xfId="309"/>
    <cellStyle name="Note 3" xfId="310"/>
    <cellStyle name="number" xfId="311"/>
    <cellStyle name="Option" xfId="312"/>
    <cellStyle name="Òûñÿ÷è [0]_cogs" xfId="313"/>
    <cellStyle name="Òûñÿ÷è_cogs" xfId="314"/>
    <cellStyle name="Output" xfId="315"/>
    <cellStyle name="Page Number" xfId="316"/>
    <cellStyle name="pb_page_heading_LS" xfId="317"/>
    <cellStyle name="Percent_FA register working" xfId="318"/>
    <cellStyle name="Percent1" xfId="319"/>
    <cellStyle name="Piug" xfId="320"/>
    <cellStyle name="Plug" xfId="321"/>
    <cellStyle name="Price_Body" xfId="322"/>
    <cellStyle name="prochrek" xfId="323"/>
    <cellStyle name="Protected" xfId="324"/>
    <cellStyle name="S3" xfId="325"/>
    <cellStyle name="Salomon Logo" xfId="326"/>
    <cellStyle name="st1" xfId="327"/>
    <cellStyle name="Standard_NEGS" xfId="328"/>
    <cellStyle name="Table Head" xfId="329"/>
    <cellStyle name="Table Head Aligned" xfId="330"/>
    <cellStyle name="Table Head Blue" xfId="331"/>
    <cellStyle name="Table Head Green" xfId="332"/>
    <cellStyle name="Table Head_Val_Sum_Graph" xfId="333"/>
    <cellStyle name="Table Heading" xfId="334"/>
    <cellStyle name="Table Text" xfId="335"/>
    <cellStyle name="Table Title" xfId="336"/>
    <cellStyle name="Table Units" xfId="337"/>
    <cellStyle name="Table_Header" xfId="338"/>
    <cellStyle name="Text" xfId="339"/>
    <cellStyle name="Text 1" xfId="340"/>
    <cellStyle name="Text Head" xfId="341"/>
    <cellStyle name="Text Head 1" xfId="342"/>
    <cellStyle name="Text Head_Б4-УТВЕРЖДЕНО" xfId="343"/>
    <cellStyle name="Text_Б4-УТВЕРЖДЕНО" xfId="344"/>
    <cellStyle name="Title" xfId="345"/>
    <cellStyle name="Total" xfId="346"/>
    <cellStyle name="TotalCurrency" xfId="347"/>
    <cellStyle name="Underline_Single" xfId="348"/>
    <cellStyle name="Unit" xfId="349"/>
    <cellStyle name="Warning Text" xfId="350"/>
    <cellStyle name="year" xfId="351"/>
    <cellStyle name="Акцент1 2" xfId="352"/>
    <cellStyle name="Акцент2 2" xfId="353"/>
    <cellStyle name="Акцент3 2" xfId="354"/>
    <cellStyle name="Акцент4 2" xfId="355"/>
    <cellStyle name="Акцент5 2" xfId="356"/>
    <cellStyle name="Акцент6 2" xfId="357"/>
    <cellStyle name="Аренда до" xfId="358"/>
    <cellStyle name="Беззащитный" xfId="359"/>
    <cellStyle name="Ввод  2" xfId="360"/>
    <cellStyle name="Верт. заголовок" xfId="361"/>
    <cellStyle name="Вес_продукта" xfId="362"/>
    <cellStyle name="Вывод 2" xfId="363"/>
    <cellStyle name="Вычисление 2" xfId="364"/>
    <cellStyle name="Гиперссылка 2" xfId="365"/>
    <cellStyle name="Гиперссылка 3" xfId="366"/>
    <cellStyle name="Гиперссылка 4" xfId="367"/>
    <cellStyle name="Гиперссылка 4 2" xfId="368"/>
    <cellStyle name="Гиперссылка 4 2 2" xfId="369"/>
    <cellStyle name="Гиперссылка 5" xfId="370"/>
    <cellStyle name="Гиперссылка 6" xfId="371"/>
    <cellStyle name="Гиперссылка 6 2" xfId="372"/>
    <cellStyle name="Гиперссылка 7" xfId="373"/>
    <cellStyle name="горизонтальный" xfId="374"/>
    <cellStyle name="Группа" xfId="375"/>
    <cellStyle name="Группа 0" xfId="376"/>
    <cellStyle name="Группа 1" xfId="377"/>
    <cellStyle name="Группа 2" xfId="378"/>
    <cellStyle name="Группа 3" xfId="379"/>
    <cellStyle name="Группа 4" xfId="380"/>
    <cellStyle name="Группа 5" xfId="381"/>
    <cellStyle name="Группа 6" xfId="382"/>
    <cellStyle name="Группа 7" xfId="383"/>
    <cellStyle name="Группа 8" xfId="384"/>
    <cellStyle name="Группа_additional slides_04.12.03 _1" xfId="385"/>
    <cellStyle name="Данные прайса" xfId="386"/>
    <cellStyle name="Дата" xfId="387"/>
    <cellStyle name="Денежный 2" xfId="388"/>
    <cellStyle name="Денежный 2 2" xfId="389"/>
    <cellStyle name="Денежный 2 3" xfId="390"/>
    <cellStyle name="Денежный 3" xfId="391"/>
    <cellStyle name="Заголовок" xfId="392"/>
    <cellStyle name="Заголовок 1 1" xfId="393"/>
    <cellStyle name="Заголовок 1 2" xfId="394"/>
    <cellStyle name="Заголовок 2 2" xfId="395"/>
    <cellStyle name="Заголовок 3 2" xfId="396"/>
    <cellStyle name="Заголовок 4 2" xfId="397"/>
    <cellStyle name="ЗаголовокСтолбца" xfId="398"/>
    <cellStyle name="Защитный" xfId="399"/>
    <cellStyle name="Значение" xfId="400"/>
    <cellStyle name="Итог 2" xfId="401"/>
    <cellStyle name="Итого" xfId="402"/>
    <cellStyle name="Контрольная ячейка 2" xfId="403"/>
    <cellStyle name="ЛГЭС" xfId="404"/>
    <cellStyle name="Миша (бланки отчетности)" xfId="405"/>
    <cellStyle name="Мои наименования показателей" xfId="406"/>
    <cellStyle name="мой" xfId="407"/>
    <cellStyle name="Мой заголовок" xfId="408"/>
    <cellStyle name="Мой заголовок листа" xfId="409"/>
    <cellStyle name="мойл" xfId="410"/>
    <cellStyle name="мойп" xfId="411"/>
    <cellStyle name="мойц" xfId="412"/>
    <cellStyle name="Название 2" xfId="413"/>
    <cellStyle name="Название раздела" xfId="414"/>
    <cellStyle name="Невидимый" xfId="415"/>
    <cellStyle name="Нейтральный 2" xfId="416"/>
    <cellStyle name="Низ1" xfId="417"/>
    <cellStyle name="Низ2" xfId="418"/>
    <cellStyle name="новый" xfId="419"/>
    <cellStyle name="Обычный" xfId="0" builtinId="0"/>
    <cellStyle name="Обычный 10" xfId="420"/>
    <cellStyle name="Обычный 10 2" xfId="421"/>
    <cellStyle name="Обычный 10_Расчет эл_эн КОМИ" xfId="422"/>
    <cellStyle name="Обычный 11" xfId="423"/>
    <cellStyle name="Обычный 11 2" xfId="424"/>
    <cellStyle name="Обычный 12" xfId="425"/>
    <cellStyle name="Обычный 13" xfId="426"/>
    <cellStyle name="Обычный 13 2" xfId="427"/>
    <cellStyle name="Обычный 14" xfId="428"/>
    <cellStyle name="Обычный 14 2" xfId="429"/>
    <cellStyle name="Обычный 14 3" xfId="430"/>
    <cellStyle name="Обычный 15" xfId="431"/>
    <cellStyle name="Обычный 15 2" xfId="432"/>
    <cellStyle name="Обычный 16" xfId="433"/>
    <cellStyle name="Обычный 164" xfId="434"/>
    <cellStyle name="Обычный 17" xfId="435"/>
    <cellStyle name="Обычный 18" xfId="436"/>
    <cellStyle name="Обычный 2 10" xfId="438"/>
    <cellStyle name="Обычный 2 11" xfId="439"/>
    <cellStyle name="Обычный 2 12" xfId="440"/>
    <cellStyle name="Обычный 2 13" xfId="587"/>
    <cellStyle name="Обычный 2 2" xfId="437"/>
    <cellStyle name="Обычный 2 2 2" xfId="441"/>
    <cellStyle name="Обычный 2 2 2 2" xfId="442"/>
    <cellStyle name="Обычный 2 2 3" xfId="443"/>
    <cellStyle name="Обычный 2 2 4" xfId="444"/>
    <cellStyle name="Обычный 2 2 4 2" xfId="445"/>
    <cellStyle name="Обычный 2 2 4_Расчет эл_эн КОМИ" xfId="446"/>
    <cellStyle name="Обычный 2 2 5" xfId="447"/>
    <cellStyle name="Обычный 2 2 6" xfId="448"/>
    <cellStyle name="Обычный 2 2 7" xfId="588"/>
    <cellStyle name="Обычный 2 2_ТАБЛ_Росэнерго на 2012_расчет" xfId="449"/>
    <cellStyle name="Обычный 2 3" xfId="450"/>
    <cellStyle name="Обычный 2 3 2" xfId="451"/>
    <cellStyle name="Обычный 2 3 3" xfId="452"/>
    <cellStyle name="Обычный 2 3_ДЭС_УЕ_свод оао 121 эс" xfId="453"/>
    <cellStyle name="Обычный 2 4" xfId="454"/>
    <cellStyle name="Обычный 2 4 2" xfId="455"/>
    <cellStyle name="Обычный 2 4 3" xfId="456"/>
    <cellStyle name="Обычный 2 5" xfId="457"/>
    <cellStyle name="Обычный 2 5 2" xfId="458"/>
    <cellStyle name="Обычный 2 5 2 2" xfId="459"/>
    <cellStyle name="Обычный 2 5 3" xfId="460"/>
    <cellStyle name="Обычный 2 5 4" xfId="461"/>
    <cellStyle name="Обычный 2 5_Расчет эл_эн КОМИ" xfId="462"/>
    <cellStyle name="Обычный 2 6" xfId="463"/>
    <cellStyle name="Обычный 2 7" xfId="464"/>
    <cellStyle name="Обычный 2 8" xfId="465"/>
    <cellStyle name="Обычный 2 8 2" xfId="466"/>
    <cellStyle name="Обычный 2 9" xfId="467"/>
    <cellStyle name="Обычный 3" xfId="468"/>
    <cellStyle name="Обычный 3 2" xfId="469"/>
    <cellStyle name="Обычный 3 2 2" xfId="470"/>
    <cellStyle name="Обычный 3 2 3" xfId="471"/>
    <cellStyle name="Обычный 3 2_Расчет эл_эн КОМИ" xfId="472"/>
    <cellStyle name="Обычный 3 3" xfId="473"/>
    <cellStyle name="Обычный 3 4" xfId="474"/>
    <cellStyle name="Обычный 3 5" xfId="475"/>
    <cellStyle name="Обычный 3 6" xfId="476"/>
    <cellStyle name="Обычный 3 7" xfId="477"/>
    <cellStyle name="Обычный 3 8" xfId="478"/>
    <cellStyle name="Обычный 3 9" xfId="479"/>
    <cellStyle name="Обычный 3_Всё по экономике" xfId="480"/>
    <cellStyle name="Обычный 4" xfId="481"/>
    <cellStyle name="Обычный 4 2" xfId="482"/>
    <cellStyle name="Обычный 4 3" xfId="483"/>
    <cellStyle name="Обычный 4_Всё по экономике" xfId="484"/>
    <cellStyle name="Обычный 5" xfId="485"/>
    <cellStyle name="Обычный 5 2" xfId="486"/>
    <cellStyle name="Обычный 5 2 2" xfId="487"/>
    <cellStyle name="Обычный 5 2 2 2" xfId="488"/>
    <cellStyle name="Обычный 5 3" xfId="489"/>
    <cellStyle name="Обычный 5 3 2" xfId="490"/>
    <cellStyle name="Обычный 5 4" xfId="491"/>
    <cellStyle name="Обычный 5 5" xfId="492"/>
    <cellStyle name="Обычный 5_Всё по экономике" xfId="493"/>
    <cellStyle name="Обычный 6" xfId="494"/>
    <cellStyle name="Обычный 6 2" xfId="495"/>
    <cellStyle name="Обычный 6 3" xfId="496"/>
    <cellStyle name="Обычный 6_для экономистов" xfId="497"/>
    <cellStyle name="Обычный 7" xfId="498"/>
    <cellStyle name="Обычный 7 2" xfId="499"/>
    <cellStyle name="Обычный 7_Всё по экономике" xfId="500"/>
    <cellStyle name="Обычный 8" xfId="501"/>
    <cellStyle name="Обычный 9" xfId="502"/>
    <cellStyle name="Обычный 9 2" xfId="503"/>
    <cellStyle name="Обычный 9 2 2" xfId="504"/>
    <cellStyle name="Ошибка" xfId="505"/>
    <cellStyle name="Плохой 2" xfId="506"/>
    <cellStyle name="Подгруппа" xfId="507"/>
    <cellStyle name="Поле ввода" xfId="508"/>
    <cellStyle name="Пояснение 2" xfId="509"/>
    <cellStyle name="Примечание 2" xfId="510"/>
    <cellStyle name="Примечание 2 2" xfId="511"/>
    <cellStyle name="Продукт" xfId="512"/>
    <cellStyle name="Процентный 2 2" xfId="513"/>
    <cellStyle name="Процентный 2 2 2" xfId="514"/>
    <cellStyle name="Процентный 2 2 3" xfId="590"/>
    <cellStyle name="Процентный 2 3" xfId="515"/>
    <cellStyle name="Процентный 2 4" xfId="516"/>
    <cellStyle name="Процентный 2 5" xfId="517"/>
    <cellStyle name="Процентный 2 6" xfId="589"/>
    <cellStyle name="Процентный 3" xfId="518"/>
    <cellStyle name="Процентный 3 2" xfId="519"/>
    <cellStyle name="Процентный 4" xfId="520"/>
    <cellStyle name="Процентный 4 2" xfId="521"/>
    <cellStyle name="Процентный 4 2 2" xfId="522"/>
    <cellStyle name="Процентный 4 3" xfId="523"/>
    <cellStyle name="Процентный 5" xfId="524"/>
    <cellStyle name="Процентный 5 2" xfId="525"/>
    <cellStyle name="Процентный 6" xfId="526"/>
    <cellStyle name="Процентный 7" xfId="527"/>
    <cellStyle name="ПТО" xfId="528"/>
    <cellStyle name="Пункт раздела" xfId="529"/>
    <cellStyle name="Разница" xfId="530"/>
    <cellStyle name="Рамки" xfId="531"/>
    <cellStyle name="Сводная таблица" xfId="532"/>
    <cellStyle name="Связанная ячейка 2" xfId="533"/>
    <cellStyle name="Стиль 1" xfId="534"/>
    <cellStyle name="Стиль 1 2" xfId="535"/>
    <cellStyle name="Стиль 1 2 2" xfId="536"/>
    <cellStyle name="Стиль 1 3" xfId="537"/>
    <cellStyle name="Стиль 1_ATT00040" xfId="538"/>
    <cellStyle name="Стиль 10" xfId="539"/>
    <cellStyle name="Стиль 12" xfId="540"/>
    <cellStyle name="Стиль 2" xfId="541"/>
    <cellStyle name="Стиль 8" xfId="542"/>
    <cellStyle name="Стиль 9" xfId="543"/>
    <cellStyle name="Субсчет" xfId="544"/>
    <cellStyle name="Счет" xfId="545"/>
    <cellStyle name="ТЕКСТ" xfId="546"/>
    <cellStyle name="Текст предупреждения 2" xfId="547"/>
    <cellStyle name="Текстовый" xfId="548"/>
    <cellStyle name="Текстовый 2" xfId="549"/>
    <cellStyle name="Текстовый 3" xfId="550"/>
    <cellStyle name="Текстовый_Расчет эл_эн КОМИ" xfId="551"/>
    <cellStyle name="ТП-№№" xfId="552"/>
    <cellStyle name="Тысячи [0]_22гк" xfId="553"/>
    <cellStyle name="Тысячи_14APnakl" xfId="554"/>
    <cellStyle name="Финансовый" xfId="591" builtinId="3"/>
    <cellStyle name="Финансовый 2" xfId="555"/>
    <cellStyle name="Финансовый 2 2" xfId="556"/>
    <cellStyle name="Финансовый 2 3" xfId="557"/>
    <cellStyle name="Финансовый 3" xfId="558"/>
    <cellStyle name="Финансовый 3 2" xfId="559"/>
    <cellStyle name="Финансовый 4" xfId="560"/>
    <cellStyle name="Финансовый 4 2" xfId="561"/>
    <cellStyle name="Финансовый 5" xfId="562"/>
    <cellStyle name="Финансовый0[0]_FU_bal" xfId="563"/>
    <cellStyle name="Формула" xfId="564"/>
    <cellStyle name="Формула 2" xfId="565"/>
    <cellStyle name="Формула_GRES.2007.5" xfId="566"/>
    <cellStyle name="ФормулаВБ" xfId="567"/>
    <cellStyle name="ФормулаВБ 2" xfId="568"/>
    <cellStyle name="ФормулаВБ_ATT00040" xfId="569"/>
    <cellStyle name="ФормулаНаКонтроль" xfId="570"/>
    <cellStyle name="Фото Схема" xfId="571"/>
    <cellStyle name="Фото схема 2" xfId="572"/>
    <cellStyle name="Фото Схема_Все по ЭУ" xfId="573"/>
    <cellStyle name="Хороший 2" xfId="574"/>
    <cellStyle name="Цена_продукта" xfId="575"/>
    <cellStyle name="число" xfId="576"/>
    <cellStyle name="Џђћ–…ќ’ќ›‰" xfId="577"/>
    <cellStyle name="Шапка" xfId="578"/>
    <cellStyle name="Шапка таблицы" xfId="579"/>
    <cellStyle name="Шапка_расчет % за пользование кредитом на 2011год" xfId="580"/>
    <cellStyle name="ШАУ" xfId="581"/>
    <cellStyle name="ܘ_x0008_" xfId="582"/>
    <cellStyle name="ܛ_x0008_" xfId="583"/>
    <cellStyle name="標準_PL-CF sheet" xfId="584"/>
    <cellStyle name="㐀കܒ_x0008_" xfId="585"/>
    <cellStyle name="䁺_x0001_" xfId="586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1;&#1072;&#1083;&#1072;&#1085;&#1089;%20&#1082;&#1074;&#1072;&#1088;&#1090;&#1072;&#1083;&#1100;&#1085;&#1099;&#1081;/2019/EE.NET.BAL.4.178_v.2.3_&#1043;&#1054;&#1044;%202019____!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54;&#1090;&#1095;&#1077;&#1090;%20&#1045;&#1048;&#1040;&#1057;%20&#1092;46/2019/2019%20&#1075;&#1086;&#1076;/46EP.STX(v1.0)_&#1051;&#1054;_2019_&#1075;&#1086;&#1076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18_корректировка"/>
      <sheetName val="разногласия_корректировка"/>
      <sheetName val="потери 2018"/>
    </sheetNames>
    <sheetDataSet>
      <sheetData sheetId="0"/>
      <sheetData sheetId="1"/>
      <sheetData sheetId="2"/>
      <sheetData sheetId="3"/>
      <sheetData sheetId="4">
        <row r="8">
          <cell r="F8">
            <v>18874413.579999998</v>
          </cell>
        </row>
      </sheetData>
      <sheetData sheetId="5"/>
      <sheetData sheetId="6">
        <row r="19">
          <cell r="J19">
            <v>3051927</v>
          </cell>
        </row>
        <row r="73">
          <cell r="L73">
            <v>7956576.8300000001</v>
          </cell>
          <cell r="M73">
            <v>9388760.6900000013</v>
          </cell>
          <cell r="V73">
            <v>6930568.7699999996</v>
          </cell>
          <cell r="W73">
            <v>8178071.1500000004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Баланс ЭЭ"/>
      <sheetName val="Баланс мощность"/>
      <sheetName val="Баланс ЭЭ i+1"/>
      <sheetName val="Баланс мощность i+1"/>
      <sheetName val="Баланс ЭЭ i+2"/>
      <sheetName val="Баланс мощность i+2"/>
      <sheetName val="Баланс ЭЭ i+3"/>
      <sheetName val="Баланс мощность i+3"/>
      <sheetName val="Баланс ЭЭ i+4"/>
      <sheetName val="Баланс мощность i+4"/>
      <sheetName val="Комментарии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5">
          <cell r="H35">
            <v>1.6760000000002473</v>
          </cell>
          <cell r="I35">
            <v>19.598999999999972</v>
          </cell>
          <cell r="J35">
            <v>3504.1359999999836</v>
          </cell>
          <cell r="K35">
            <v>578.00599999999986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19 ЛЭ"/>
      <sheetName val="потери 2019"/>
      <sheetName val="Д-Р"/>
      <sheetName val="2019 ПСК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3">
          <cell r="K73">
            <v>2.6815963905471949</v>
          </cell>
          <cell r="L73">
            <v>11003708.216109999</v>
          </cell>
          <cell r="M73">
            <v>13204449.85</v>
          </cell>
          <cell r="U73">
            <v>2.6821024914908898</v>
          </cell>
          <cell r="V73">
            <v>3663454.29</v>
          </cell>
          <cell r="W73">
            <v>4396145.1300000008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46">
          <cell r="H46">
            <v>0</v>
          </cell>
          <cell r="J46">
            <v>553.53728071679927</v>
          </cell>
          <cell r="K46">
            <v>812.35216693000154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B23" sqref="B2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8" width="9.140625" style="4"/>
  </cols>
  <sheetData>
    <row r="2" spans="2:7" ht="60" customHeight="1">
      <c r="B2" s="37" t="s">
        <v>20</v>
      </c>
      <c r="C2" s="37"/>
      <c r="D2" s="37"/>
      <c r="E2" s="5"/>
      <c r="F2" s="5"/>
      <c r="G2" s="5"/>
    </row>
    <row r="4" spans="2:7">
      <c r="B4" s="3" t="s">
        <v>13</v>
      </c>
      <c r="C4" s="39" t="s">
        <v>0</v>
      </c>
      <c r="D4" s="39"/>
    </row>
    <row r="5" spans="2:7">
      <c r="B5" s="2">
        <v>0</v>
      </c>
      <c r="C5" s="40" t="s">
        <v>1</v>
      </c>
      <c r="D5" s="40"/>
    </row>
    <row r="6" spans="2:7">
      <c r="B6" s="6">
        <v>101.38144357632085</v>
      </c>
      <c r="C6" s="40" t="s">
        <v>11</v>
      </c>
      <c r="D6" s="40"/>
    </row>
    <row r="7" spans="2:7">
      <c r="B7" s="6">
        <v>3576.3141104497477</v>
      </c>
      <c r="C7" s="40" t="s">
        <v>3</v>
      </c>
      <c r="D7" s="40"/>
    </row>
    <row r="8" spans="2:7">
      <c r="B8" s="7">
        <v>0</v>
      </c>
      <c r="C8" s="40" t="s">
        <v>2</v>
      </c>
      <c r="D8" s="40"/>
    </row>
    <row r="10" spans="2:7" ht="33" customHeight="1">
      <c r="B10" s="41" t="s">
        <v>4</v>
      </c>
      <c r="C10" s="41"/>
      <c r="D10" s="41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3677.6955540260683</v>
      </c>
    </row>
    <row r="13" spans="2:7" ht="57" customHeight="1">
      <c r="B13" s="9" t="s">
        <v>5</v>
      </c>
      <c r="C13" s="10" t="s">
        <v>12</v>
      </c>
      <c r="D13" s="12">
        <f>D14/D12</f>
        <v>1.8299075643609155</v>
      </c>
    </row>
    <row r="14" spans="2:7" ht="21.75" customHeight="1">
      <c r="B14" s="9" t="s">
        <v>6</v>
      </c>
      <c r="C14" s="10" t="s">
        <v>17</v>
      </c>
      <c r="D14" s="13">
        <f>6729842.91372881/1000</f>
        <v>6729.8429137288103</v>
      </c>
    </row>
    <row r="15" spans="2:7">
      <c r="B15" s="9" t="s">
        <v>7</v>
      </c>
      <c r="C15" s="10" t="s">
        <v>17</v>
      </c>
      <c r="D15" s="13">
        <f>D14*0.18</f>
        <v>1211.3717244711859</v>
      </c>
    </row>
    <row r="16" spans="2:7" ht="48" customHeight="1">
      <c r="B16" s="9" t="s">
        <v>8</v>
      </c>
      <c r="C16" s="10" t="s">
        <v>17</v>
      </c>
      <c r="D16" s="13">
        <f>D14+D15</f>
        <v>7941.2146381999964</v>
      </c>
    </row>
    <row r="17" spans="2:4" ht="60" customHeight="1">
      <c r="B17" s="38" t="s">
        <v>9</v>
      </c>
      <c r="C17" s="38"/>
      <c r="D17" s="3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6729.8429137288103</v>
      </c>
      <c r="C19" s="17">
        <f>D15</f>
        <v>1211.3717244711859</v>
      </c>
      <c r="D19" s="18">
        <f>D16</f>
        <v>7941.2146381999964</v>
      </c>
    </row>
  </sheetData>
  <mergeCells count="8">
    <mergeCell ref="B2:D2"/>
    <mergeCell ref="B17:D17"/>
    <mergeCell ref="C4:D4"/>
    <mergeCell ref="C5:D5"/>
    <mergeCell ref="C8:D8"/>
    <mergeCell ref="C7:D7"/>
    <mergeCell ref="C6:D6"/>
    <mergeCell ref="B10:D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>
      <selection activeCell="G13" sqref="G13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7" t="s">
        <v>27</v>
      </c>
      <c r="C2" s="37"/>
      <c r="D2" s="37"/>
      <c r="E2" s="5"/>
      <c r="F2" s="5"/>
      <c r="G2" s="5"/>
      <c r="H2" s="4"/>
    </row>
    <row r="4" spans="1:8">
      <c r="B4" s="28" t="s">
        <v>13</v>
      </c>
      <c r="C4" s="39" t="s">
        <v>0</v>
      </c>
      <c r="D4" s="39"/>
    </row>
    <row r="5" spans="1:8">
      <c r="B5" s="34">
        <f>'[4]Отпуск ЭЭ сет организациями'!$H$46</f>
        <v>0</v>
      </c>
      <c r="C5" s="40" t="s">
        <v>1</v>
      </c>
      <c r="D5" s="40"/>
    </row>
    <row r="6" spans="1:8">
      <c r="B6" s="29">
        <v>0</v>
      </c>
      <c r="C6" s="40" t="s">
        <v>11</v>
      </c>
      <c r="D6" s="40"/>
    </row>
    <row r="7" spans="1:8">
      <c r="B7" s="29">
        <f>'[4]Отпуск ЭЭ сет организациями'!$J$46</f>
        <v>553.53728071679927</v>
      </c>
      <c r="C7" s="40" t="s">
        <v>3</v>
      </c>
      <c r="D7" s="40"/>
    </row>
    <row r="8" spans="1:8">
      <c r="B8" s="29">
        <f>'[4]Отпуск ЭЭ сет организациями'!$K$46</f>
        <v>812.35216693000154</v>
      </c>
      <c r="C8" s="40" t="s">
        <v>2</v>
      </c>
      <c r="D8" s="40"/>
    </row>
    <row r="10" spans="1:8" ht="33" customHeight="1">
      <c r="B10" s="41" t="s">
        <v>4</v>
      </c>
      <c r="C10" s="41"/>
      <c r="D10" s="41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B5+B6+B7+B8</f>
        <v>1365.8894476468008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'[3]потери 2019'!$U$73</f>
        <v>2.6821024914908898</v>
      </c>
    </row>
    <row r="14" spans="1:8">
      <c r="B14" s="9" t="s">
        <v>6</v>
      </c>
      <c r="C14" s="10" t="s">
        <v>17</v>
      </c>
      <c r="D14" s="36">
        <f>'[3]потери 2019'!$V$73/1000</f>
        <v>3663.4542900000001</v>
      </c>
      <c r="E14" s="24"/>
      <c r="F14" s="24"/>
    </row>
    <row r="15" spans="1:8">
      <c r="B15" s="9" t="s">
        <v>7</v>
      </c>
      <c r="C15" s="10" t="s">
        <v>17</v>
      </c>
      <c r="D15" s="36">
        <f>D16-D14</f>
        <v>732.69084000000066</v>
      </c>
    </row>
    <row r="16" spans="1:8" ht="48" customHeight="1">
      <c r="B16" s="9" t="s">
        <v>8</v>
      </c>
      <c r="C16" s="10" t="s">
        <v>17</v>
      </c>
      <c r="D16" s="36">
        <f>'[3]потери 2019'!$W$73/1000</f>
        <v>4396.1451300000008</v>
      </c>
    </row>
    <row r="17" spans="2:4" ht="60" customHeight="1">
      <c r="B17" s="38" t="s">
        <v>9</v>
      </c>
      <c r="C17" s="38"/>
      <c r="D17" s="3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3663.4542900000001</v>
      </c>
      <c r="C19" s="33">
        <f>D15</f>
        <v>732.69084000000066</v>
      </c>
      <c r="D19" s="33">
        <f>D16</f>
        <v>4396.1451300000008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N12" sqref="N12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37" t="s">
        <v>19</v>
      </c>
      <c r="C2" s="37"/>
      <c r="D2" s="37"/>
      <c r="E2" s="5"/>
      <c r="F2" s="5"/>
      <c r="G2" s="5"/>
      <c r="H2" s="4"/>
    </row>
    <row r="4" spans="1:8">
      <c r="B4" s="3" t="s">
        <v>13</v>
      </c>
      <c r="C4" s="39" t="s">
        <v>0</v>
      </c>
      <c r="D4" s="39"/>
    </row>
    <row r="5" spans="1:8">
      <c r="B5" s="2">
        <v>0</v>
      </c>
      <c r="C5" s="40" t="s">
        <v>1</v>
      </c>
      <c r="D5" s="40"/>
    </row>
    <row r="6" spans="1:8">
      <c r="B6" s="6">
        <v>0</v>
      </c>
      <c r="C6" s="40" t="s">
        <v>11</v>
      </c>
      <c r="D6" s="40"/>
    </row>
    <row r="7" spans="1:8">
      <c r="B7" s="6">
        <f>297716.09974128/1000</f>
        <v>297.71609974128</v>
      </c>
      <c r="C7" s="40" t="s">
        <v>3</v>
      </c>
      <c r="D7" s="40"/>
    </row>
    <row r="8" spans="1:8">
      <c r="B8" s="7">
        <v>0</v>
      </c>
      <c r="C8" s="40" t="s">
        <v>2</v>
      </c>
      <c r="D8" s="40"/>
    </row>
    <row r="10" spans="1:8" ht="33" customHeight="1">
      <c r="B10" s="41" t="s">
        <v>4</v>
      </c>
      <c r="C10" s="41"/>
      <c r="D10" s="41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297.71609974128</v>
      </c>
    </row>
    <row r="13" spans="1:8" ht="57" customHeight="1">
      <c r="B13" s="9" t="s">
        <v>5</v>
      </c>
      <c r="C13" s="10" t="s">
        <v>12</v>
      </c>
      <c r="D13" s="19">
        <f>D14/D12</f>
        <v>1.9087605920788075</v>
      </c>
    </row>
    <row r="14" spans="1:8">
      <c r="B14" s="9" t="s">
        <v>6</v>
      </c>
      <c r="C14" s="10" t="s">
        <v>17</v>
      </c>
      <c r="D14" s="20">
        <f>568268.758813559/1000</f>
        <v>568.26875881355897</v>
      </c>
    </row>
    <row r="15" spans="1:8">
      <c r="B15" s="9" t="s">
        <v>7</v>
      </c>
      <c r="C15" s="10" t="s">
        <v>17</v>
      </c>
      <c r="D15" s="20">
        <f>D14*0.18</f>
        <v>102.28837658644061</v>
      </c>
    </row>
    <row r="16" spans="1:8" ht="48" customHeight="1">
      <c r="B16" s="9" t="s">
        <v>8</v>
      </c>
      <c r="C16" s="10" t="s">
        <v>17</v>
      </c>
      <c r="D16" s="20">
        <f>D14+D15</f>
        <v>670.55713539999954</v>
      </c>
    </row>
    <row r="17" spans="2:4" ht="60" customHeight="1">
      <c r="B17" s="38" t="s">
        <v>9</v>
      </c>
      <c r="C17" s="38"/>
      <c r="D17" s="3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568.26875881355897</v>
      </c>
      <c r="C19" s="17">
        <f>D15</f>
        <v>102.28837658644061</v>
      </c>
      <c r="D19" s="18">
        <f>D16</f>
        <v>670.55713539999954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topLeftCell="A2" workbookViewId="0">
      <selection activeCell="E12" sqref="E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0.5703125" style="4" bestFit="1" customWidth="1"/>
    <col min="6" max="8" width="9.140625" style="4"/>
  </cols>
  <sheetData>
    <row r="2" spans="2:7" ht="60" customHeight="1">
      <c r="B2" s="37" t="s">
        <v>21</v>
      </c>
      <c r="C2" s="37"/>
      <c r="D2" s="37"/>
      <c r="E2" s="5"/>
      <c r="F2" s="5"/>
      <c r="G2" s="5"/>
    </row>
    <row r="4" spans="2:7">
      <c r="B4" s="21" t="s">
        <v>13</v>
      </c>
      <c r="C4" s="39" t="s">
        <v>0</v>
      </c>
      <c r="D4" s="39"/>
    </row>
    <row r="5" spans="2:7">
      <c r="B5" s="2">
        <v>0</v>
      </c>
      <c r="C5" s="40" t="s">
        <v>1</v>
      </c>
      <c r="D5" s="40"/>
    </row>
    <row r="6" spans="2:7">
      <c r="B6" s="6">
        <v>215.625</v>
      </c>
      <c r="C6" s="40" t="s">
        <v>11</v>
      </c>
      <c r="D6" s="40"/>
    </row>
    <row r="7" spans="2:7">
      <c r="B7" s="6">
        <v>3643.2730000000001</v>
      </c>
      <c r="C7" s="40" t="s">
        <v>3</v>
      </c>
      <c r="D7" s="40"/>
    </row>
    <row r="8" spans="2:7">
      <c r="B8" s="7">
        <v>0</v>
      </c>
      <c r="C8" s="40" t="s">
        <v>2</v>
      </c>
      <c r="D8" s="40"/>
    </row>
    <row r="10" spans="2:7" ht="33" customHeight="1">
      <c r="B10" s="41" t="s">
        <v>4</v>
      </c>
      <c r="C10" s="41"/>
      <c r="D10" s="41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3858.8980000000001</v>
      </c>
      <c r="E12" s="23"/>
    </row>
    <row r="13" spans="2:7" ht="57" customHeight="1">
      <c r="B13" s="9" t="s">
        <v>5</v>
      </c>
      <c r="C13" s="10" t="s">
        <v>12</v>
      </c>
      <c r="D13" s="12">
        <f>D14/D12</f>
        <v>2.0083842589257346</v>
      </c>
    </row>
    <row r="14" spans="2:7" ht="21.75" customHeight="1">
      <c r="B14" s="9" t="s">
        <v>6</v>
      </c>
      <c r="C14" s="10" t="s">
        <v>17</v>
      </c>
      <c r="D14" s="20">
        <v>7750.15</v>
      </c>
    </row>
    <row r="15" spans="2:7">
      <c r="B15" s="9" t="s">
        <v>7</v>
      </c>
      <c r="C15" s="10" t="s">
        <v>17</v>
      </c>
      <c r="D15" s="13">
        <f>D14*0.18</f>
        <v>1395.0269999999998</v>
      </c>
    </row>
    <row r="16" spans="2:7" ht="48" customHeight="1">
      <c r="B16" s="9" t="s">
        <v>8</v>
      </c>
      <c r="C16" s="10" t="s">
        <v>17</v>
      </c>
      <c r="D16" s="13">
        <f>D14+D15-0.01</f>
        <v>9145.1669999999995</v>
      </c>
    </row>
    <row r="17" spans="2:4" ht="60" customHeight="1">
      <c r="B17" s="38" t="s">
        <v>9</v>
      </c>
      <c r="C17" s="38"/>
      <c r="D17" s="3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7750.15</v>
      </c>
      <c r="C19" s="17">
        <f>D15</f>
        <v>1395.0269999999998</v>
      </c>
      <c r="D19" s="18">
        <f>D16</f>
        <v>9145.1669999999995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D14" sqref="D14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37" t="s">
        <v>22</v>
      </c>
      <c r="C2" s="37"/>
      <c r="D2" s="37"/>
      <c r="E2" s="5"/>
      <c r="F2" s="5"/>
      <c r="G2" s="5"/>
      <c r="H2" s="4"/>
    </row>
    <row r="4" spans="1:8">
      <c r="B4" s="21" t="s">
        <v>13</v>
      </c>
      <c r="C4" s="39" t="s">
        <v>0</v>
      </c>
      <c r="D4" s="39"/>
    </row>
    <row r="5" spans="1:8">
      <c r="B5" s="2">
        <v>0</v>
      </c>
      <c r="C5" s="40" t="s">
        <v>1</v>
      </c>
      <c r="D5" s="40"/>
    </row>
    <row r="6" spans="1:8">
      <c r="B6" s="6">
        <v>0</v>
      </c>
      <c r="C6" s="40" t="s">
        <v>11</v>
      </c>
      <c r="D6" s="40"/>
    </row>
    <row r="7" spans="1:8">
      <c r="B7" s="6">
        <v>538.072</v>
      </c>
      <c r="C7" s="40" t="s">
        <v>3</v>
      </c>
      <c r="D7" s="40"/>
    </row>
    <row r="8" spans="1:8">
      <c r="B8" s="7">
        <v>0</v>
      </c>
      <c r="C8" s="40" t="s">
        <v>2</v>
      </c>
      <c r="D8" s="40"/>
    </row>
    <row r="10" spans="1:8" ht="33" customHeight="1">
      <c r="B10" s="41" t="s">
        <v>4</v>
      </c>
      <c r="C10" s="41"/>
      <c r="D10" s="41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538.072</v>
      </c>
    </row>
    <row r="13" spans="1:8" ht="57" customHeight="1">
      <c r="B13" s="9" t="s">
        <v>5</v>
      </c>
      <c r="C13" s="10" t="s">
        <v>12</v>
      </c>
      <c r="D13" s="19">
        <f>D14/D12</f>
        <v>1.9551037965179381</v>
      </c>
    </row>
    <row r="14" spans="1:8">
      <c r="B14" s="9" t="s">
        <v>6</v>
      </c>
      <c r="C14" s="10" t="s">
        <v>17</v>
      </c>
      <c r="D14" s="20">
        <v>1051.9866099999999</v>
      </c>
    </row>
    <row r="15" spans="1:8">
      <c r="B15" s="9" t="s">
        <v>7</v>
      </c>
      <c r="C15" s="10" t="s">
        <v>17</v>
      </c>
      <c r="D15" s="20">
        <f>D14*0.18</f>
        <v>189.35758979999997</v>
      </c>
    </row>
    <row r="16" spans="1:8" ht="48" customHeight="1">
      <c r="B16" s="9" t="s">
        <v>8</v>
      </c>
      <c r="C16" s="10" t="s">
        <v>17</v>
      </c>
      <c r="D16" s="20">
        <f>D14+D15</f>
        <v>1241.3441997999998</v>
      </c>
    </row>
    <row r="17" spans="2:4" ht="60" customHeight="1">
      <c r="B17" s="38" t="s">
        <v>9</v>
      </c>
      <c r="C17" s="38"/>
      <c r="D17" s="3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1051.9866099999999</v>
      </c>
      <c r="C19" s="17">
        <f>D15</f>
        <v>189.35758979999997</v>
      </c>
      <c r="D19" s="18">
        <f>D16</f>
        <v>1241.3441997999998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I16" sqref="I16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7" t="s">
        <v>25</v>
      </c>
      <c r="C2" s="37"/>
      <c r="D2" s="37"/>
      <c r="E2" s="5"/>
      <c r="F2" s="5"/>
      <c r="G2" s="5"/>
    </row>
    <row r="4" spans="2:8">
      <c r="B4" s="22" t="s">
        <v>13</v>
      </c>
      <c r="C4" s="39" t="s">
        <v>0</v>
      </c>
      <c r="D4" s="39"/>
    </row>
    <row r="5" spans="2:8">
      <c r="B5" s="7">
        <v>3.5609999999999999</v>
      </c>
      <c r="C5" s="40" t="s">
        <v>1</v>
      </c>
      <c r="D5" s="40"/>
    </row>
    <row r="6" spans="2:8">
      <c r="B6" s="7">
        <v>16.666</v>
      </c>
      <c r="C6" s="40" t="s">
        <v>11</v>
      </c>
      <c r="D6" s="40"/>
    </row>
    <row r="7" spans="2:8">
      <c r="B7" s="7">
        <v>3483.7460000000001</v>
      </c>
      <c r="C7" s="40" t="s">
        <v>3</v>
      </c>
      <c r="D7" s="40"/>
    </row>
    <row r="8" spans="2:8">
      <c r="B8" s="7">
        <v>0</v>
      </c>
      <c r="C8" s="40" t="s">
        <v>2</v>
      </c>
      <c r="D8" s="40"/>
    </row>
    <row r="10" spans="2:8" ht="33" customHeight="1">
      <c r="B10" s="41" t="s">
        <v>4</v>
      </c>
      <c r="C10" s="41"/>
      <c r="D10" s="41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11">
        <f>B6+B7+B5</f>
        <v>3503.9730000000004</v>
      </c>
      <c r="H12"/>
    </row>
    <row r="13" spans="2:8" ht="57" customHeight="1">
      <c r="B13" s="9" t="s">
        <v>5</v>
      </c>
      <c r="C13" s="10" t="s">
        <v>12</v>
      </c>
      <c r="D13" s="12">
        <f>D14/D12</f>
        <v>2.3076966089635964</v>
      </c>
      <c r="H13"/>
    </row>
    <row r="14" spans="2:8" ht="21.75" customHeight="1">
      <c r="B14" s="9" t="s">
        <v>6</v>
      </c>
      <c r="C14" s="10" t="s">
        <v>17</v>
      </c>
      <c r="D14" s="13">
        <v>8086.1066100000007</v>
      </c>
      <c r="H14"/>
    </row>
    <row r="15" spans="2:8">
      <c r="B15" s="9" t="s">
        <v>7</v>
      </c>
      <c r="C15" s="10" t="s">
        <v>17</v>
      </c>
      <c r="D15" s="13">
        <f>D14*0.18</f>
        <v>1455.4991898000001</v>
      </c>
    </row>
    <row r="16" spans="2:8" ht="48" customHeight="1">
      <c r="B16" s="9" t="s">
        <v>8</v>
      </c>
      <c r="C16" s="10" t="s">
        <v>17</v>
      </c>
      <c r="D16" s="13">
        <f>D14+D15</f>
        <v>9541.6057998000015</v>
      </c>
    </row>
    <row r="17" spans="2:4" ht="60" customHeight="1">
      <c r="B17" s="38" t="s">
        <v>9</v>
      </c>
      <c r="C17" s="38"/>
      <c r="D17" s="3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8086.1066100000007</v>
      </c>
      <c r="C19" s="17">
        <f>D15</f>
        <v>1455.4991898000001</v>
      </c>
      <c r="D19" s="18">
        <f>D16</f>
        <v>9541.6057998000015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B7" sqref="B7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7" t="s">
        <v>24</v>
      </c>
      <c r="C2" s="37"/>
      <c r="D2" s="37"/>
      <c r="E2" s="5"/>
      <c r="F2" s="5"/>
      <c r="G2" s="5"/>
      <c r="H2" s="4"/>
    </row>
    <row r="4" spans="1:8">
      <c r="B4" s="22" t="s">
        <v>13</v>
      </c>
      <c r="C4" s="39" t="s">
        <v>0</v>
      </c>
      <c r="D4" s="39"/>
    </row>
    <row r="5" spans="1:8">
      <c r="B5" s="25">
        <v>886.98199999999997</v>
      </c>
      <c r="C5" s="40" t="s">
        <v>1</v>
      </c>
      <c r="D5" s="40"/>
    </row>
    <row r="6" spans="1:8">
      <c r="B6" s="6">
        <v>0</v>
      </c>
      <c r="C6" s="40" t="s">
        <v>11</v>
      </c>
      <c r="D6" s="40"/>
    </row>
    <row r="7" spans="1:8">
      <c r="B7" s="6">
        <v>119.655</v>
      </c>
      <c r="C7" s="40" t="s">
        <v>3</v>
      </c>
      <c r="D7" s="40"/>
    </row>
    <row r="8" spans="1:8">
      <c r="B8" s="7">
        <v>0</v>
      </c>
      <c r="C8" s="40" t="s">
        <v>2</v>
      </c>
      <c r="D8" s="40"/>
    </row>
    <row r="10" spans="1:8" ht="33" customHeight="1">
      <c r="B10" s="41" t="s">
        <v>4</v>
      </c>
      <c r="C10" s="41"/>
      <c r="D10" s="41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B5+B7</f>
        <v>1006.6369999999999</v>
      </c>
      <c r="E12" s="26"/>
      <c r="F12" s="24"/>
    </row>
    <row r="13" spans="1:8" ht="57" customHeight="1">
      <c r="B13" s="9" t="s">
        <v>5</v>
      </c>
      <c r="C13" s="10" t="s">
        <v>23</v>
      </c>
      <c r="D13" s="19">
        <f>D14/D12</f>
        <v>2.3846667766036815</v>
      </c>
    </row>
    <row r="14" spans="1:8">
      <c r="B14" s="9" t="s">
        <v>6</v>
      </c>
      <c r="C14" s="10" t="s">
        <v>17</v>
      </c>
      <c r="D14" s="20">
        <f>2400493.81/1000</f>
        <v>2400.4938099999999</v>
      </c>
      <c r="E14" s="24"/>
      <c r="F14" s="24"/>
    </row>
    <row r="15" spans="1:8">
      <c r="B15" s="9" t="s">
        <v>7</v>
      </c>
      <c r="C15" s="10" t="s">
        <v>17</v>
      </c>
      <c r="D15" s="20">
        <f>D14*0.18</f>
        <v>432.08888579999996</v>
      </c>
    </row>
    <row r="16" spans="1:8" ht="48" customHeight="1">
      <c r="B16" s="9" t="s">
        <v>8</v>
      </c>
      <c r="C16" s="10" t="s">
        <v>17</v>
      </c>
      <c r="D16" s="20">
        <f>D14+D15</f>
        <v>2832.5826957999998</v>
      </c>
    </row>
    <row r="17" spans="2:4" ht="60" customHeight="1">
      <c r="B17" s="38" t="s">
        <v>9</v>
      </c>
      <c r="C17" s="38"/>
      <c r="D17" s="3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2400.4938099999999</v>
      </c>
      <c r="C19" s="17">
        <f>D15</f>
        <v>432.08888579999996</v>
      </c>
      <c r="D19" s="18">
        <f>D16</f>
        <v>2832.5826957999998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J12" sqref="J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7" t="s">
        <v>26</v>
      </c>
      <c r="C2" s="37"/>
      <c r="D2" s="37"/>
      <c r="E2" s="5"/>
      <c r="F2" s="5"/>
      <c r="G2" s="5"/>
    </row>
    <row r="4" spans="2:8">
      <c r="B4" s="27" t="s">
        <v>13</v>
      </c>
      <c r="C4" s="39" t="s">
        <v>0</v>
      </c>
      <c r="D4" s="39"/>
    </row>
    <row r="5" spans="2:8">
      <c r="B5" s="29">
        <v>1.6930000000011205</v>
      </c>
      <c r="C5" s="40" t="s">
        <v>1</v>
      </c>
      <c r="D5" s="40"/>
    </row>
    <row r="6" spans="2:8">
      <c r="B6" s="29">
        <v>18.884000000000015</v>
      </c>
      <c r="C6" s="40" t="s">
        <v>11</v>
      </c>
      <c r="D6" s="40"/>
    </row>
    <row r="7" spans="2:8">
      <c r="B7" s="29">
        <v>3033.8910000000114</v>
      </c>
      <c r="C7" s="40" t="s">
        <v>3</v>
      </c>
      <c r="D7" s="40"/>
    </row>
    <row r="8" spans="2:8">
      <c r="B8" s="29">
        <v>259.63500000000022</v>
      </c>
      <c r="C8" s="40" t="s">
        <v>2</v>
      </c>
      <c r="D8" s="40"/>
    </row>
    <row r="10" spans="2:8" ht="33" customHeight="1">
      <c r="B10" s="41" t="s">
        <v>4</v>
      </c>
      <c r="C10" s="41"/>
      <c r="D10" s="41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3314.1030000000128</v>
      </c>
      <c r="H12"/>
    </row>
    <row r="13" spans="2:8" ht="57" customHeight="1">
      <c r="B13" s="9" t="s">
        <v>5</v>
      </c>
      <c r="C13" s="10" t="s">
        <v>12</v>
      </c>
      <c r="D13" s="30">
        <f>D14/D12</f>
        <v>2.4008236406653531</v>
      </c>
      <c r="H13"/>
    </row>
    <row r="14" spans="2:8" ht="21.75" customHeight="1">
      <c r="B14" s="9" t="s">
        <v>6</v>
      </c>
      <c r="C14" s="10" t="s">
        <v>17</v>
      </c>
      <c r="D14" s="31">
        <f>'[1]потери 2018'!$L$73/1000</f>
        <v>7956.57683</v>
      </c>
      <c r="H14"/>
    </row>
    <row r="15" spans="2:8">
      <c r="B15" s="9" t="s">
        <v>7</v>
      </c>
      <c r="C15" s="10" t="s">
        <v>17</v>
      </c>
      <c r="D15" s="31">
        <f>D16-D14</f>
        <v>1432.183860000001</v>
      </c>
    </row>
    <row r="16" spans="2:8" ht="48" customHeight="1">
      <c r="B16" s="9" t="s">
        <v>8</v>
      </c>
      <c r="C16" s="10" t="s">
        <v>17</v>
      </c>
      <c r="D16" s="31">
        <f>'[1]потери 2018'!$M$73/1000</f>
        <v>9388.760690000001</v>
      </c>
    </row>
    <row r="17" spans="2:4" ht="60" customHeight="1">
      <c r="B17" s="38" t="s">
        <v>9</v>
      </c>
      <c r="C17" s="38"/>
      <c r="D17" s="3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7956.57683</v>
      </c>
      <c r="C19" s="33">
        <f>D15</f>
        <v>1432.183860000001</v>
      </c>
      <c r="D19" s="33">
        <f>D16</f>
        <v>9388.760690000001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J12" sqref="J12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7" t="s">
        <v>27</v>
      </c>
      <c r="C2" s="37"/>
      <c r="D2" s="37"/>
      <c r="E2" s="5"/>
      <c r="F2" s="5"/>
      <c r="G2" s="5"/>
      <c r="H2" s="4"/>
    </row>
    <row r="4" spans="1:8">
      <c r="B4" s="27" t="s">
        <v>13</v>
      </c>
      <c r="C4" s="39" t="s">
        <v>0</v>
      </c>
      <c r="D4" s="39"/>
    </row>
    <row r="5" spans="1:8">
      <c r="B5" s="34">
        <v>2488.067</v>
      </c>
      <c r="C5" s="40" t="s">
        <v>1</v>
      </c>
      <c r="D5" s="40"/>
    </row>
    <row r="6" spans="1:8">
      <c r="B6" s="29">
        <v>0</v>
      </c>
      <c r="C6" s="40" t="s">
        <v>11</v>
      </c>
      <c r="D6" s="40"/>
    </row>
    <row r="7" spans="1:8">
      <c r="B7" s="29">
        <v>359.363</v>
      </c>
      <c r="C7" s="40" t="s">
        <v>3</v>
      </c>
      <c r="D7" s="40"/>
    </row>
    <row r="8" spans="1:8">
      <c r="B8" s="29">
        <v>55.186999999999998</v>
      </c>
      <c r="C8" s="40" t="s">
        <v>2</v>
      </c>
      <c r="D8" s="40"/>
    </row>
    <row r="10" spans="1:8" ht="33" customHeight="1">
      <c r="B10" s="41" t="s">
        <v>4</v>
      </c>
      <c r="C10" s="41"/>
      <c r="D10" s="41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B5+B6+B7+B8</f>
        <v>2902.6169999999997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D14/D12</f>
        <v>2.3876966096457095</v>
      </c>
    </row>
    <row r="14" spans="1:8">
      <c r="B14" s="9" t="s">
        <v>6</v>
      </c>
      <c r="C14" s="10" t="s">
        <v>17</v>
      </c>
      <c r="D14" s="36">
        <f>'[1]потери 2018'!$V$73/1000</f>
        <v>6930.5687699999999</v>
      </c>
      <c r="E14" s="24"/>
      <c r="F14" s="24"/>
    </row>
    <row r="15" spans="1:8">
      <c r="B15" s="9" t="s">
        <v>7</v>
      </c>
      <c r="C15" s="10" t="s">
        <v>17</v>
      </c>
      <c r="D15" s="36">
        <f>D16-D14</f>
        <v>1247.5023800000008</v>
      </c>
    </row>
    <row r="16" spans="1:8" ht="48" customHeight="1">
      <c r="B16" s="9" t="s">
        <v>8</v>
      </c>
      <c r="C16" s="10" t="s">
        <v>17</v>
      </c>
      <c r="D16" s="36">
        <f>'[1]потери 2018'!$W$73/1000</f>
        <v>8178.0711500000007</v>
      </c>
    </row>
    <row r="17" spans="2:4" ht="60" customHeight="1">
      <c r="B17" s="38" t="s">
        <v>9</v>
      </c>
      <c r="C17" s="38"/>
      <c r="D17" s="3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6930.5687699999999</v>
      </c>
      <c r="C19" s="33">
        <f>D15</f>
        <v>1247.5023800000008</v>
      </c>
      <c r="D19" s="33">
        <f>D16</f>
        <v>8178.0711500000007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G16" sqref="G16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7" t="s">
        <v>28</v>
      </c>
      <c r="C2" s="37"/>
      <c r="D2" s="37"/>
      <c r="E2" s="5"/>
      <c r="F2" s="5"/>
      <c r="G2" s="5"/>
    </row>
    <row r="4" spans="2:8">
      <c r="B4" s="28" t="s">
        <v>13</v>
      </c>
      <c r="C4" s="39" t="s">
        <v>0</v>
      </c>
      <c r="D4" s="39"/>
    </row>
    <row r="5" spans="2:8">
      <c r="B5" s="29">
        <f>'[2]Баланс ЭЭ'!$H$35</f>
        <v>1.6760000000002473</v>
      </c>
      <c r="C5" s="40" t="s">
        <v>1</v>
      </c>
      <c r="D5" s="40"/>
    </row>
    <row r="6" spans="2:8">
      <c r="B6" s="29">
        <f>'[2]Баланс ЭЭ'!$I$35</f>
        <v>19.598999999999972</v>
      </c>
      <c r="C6" s="40" t="s">
        <v>11</v>
      </c>
      <c r="D6" s="40"/>
    </row>
    <row r="7" spans="2:8">
      <c r="B7" s="29">
        <f>'[2]Баланс ЭЭ'!$J$35</f>
        <v>3504.1359999999836</v>
      </c>
      <c r="C7" s="40" t="s">
        <v>3</v>
      </c>
      <c r="D7" s="40"/>
    </row>
    <row r="8" spans="2:8">
      <c r="B8" s="29">
        <f>'[2]Баланс ЭЭ'!$K$35</f>
        <v>578.00599999999986</v>
      </c>
      <c r="C8" s="40" t="s">
        <v>2</v>
      </c>
      <c r="D8" s="40"/>
    </row>
    <row r="10" spans="2:8" ht="33" customHeight="1">
      <c r="B10" s="41" t="s">
        <v>4</v>
      </c>
      <c r="C10" s="41"/>
      <c r="D10" s="41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4103.4169999999831</v>
      </c>
      <c r="H12"/>
    </row>
    <row r="13" spans="2:8" ht="57" customHeight="1">
      <c r="B13" s="9" t="s">
        <v>5</v>
      </c>
      <c r="C13" s="10" t="s">
        <v>12</v>
      </c>
      <c r="D13" s="30">
        <f>'[3]потери 2019'!$K$73</f>
        <v>2.6815963905471949</v>
      </c>
      <c r="H13"/>
    </row>
    <row r="14" spans="2:8" ht="21.75" customHeight="1">
      <c r="B14" s="9" t="s">
        <v>6</v>
      </c>
      <c r="C14" s="10" t="s">
        <v>17</v>
      </c>
      <c r="D14" s="31">
        <f>'[3]потери 2019'!$L$73/1000</f>
        <v>11003.708216109999</v>
      </c>
      <c r="H14"/>
    </row>
    <row r="15" spans="2:8">
      <c r="B15" s="9" t="s">
        <v>7</v>
      </c>
      <c r="C15" s="10" t="s">
        <v>17</v>
      </c>
      <c r="D15" s="31">
        <f>D16-D14</f>
        <v>2200.7416338900002</v>
      </c>
    </row>
    <row r="16" spans="2:8" ht="48" customHeight="1">
      <c r="B16" s="9" t="s">
        <v>8</v>
      </c>
      <c r="C16" s="10" t="s">
        <v>17</v>
      </c>
      <c r="D16" s="31">
        <f>'[3]потери 2019'!$M$73/1000</f>
        <v>13204.449849999999</v>
      </c>
    </row>
    <row r="17" spans="2:4" ht="60" customHeight="1">
      <c r="B17" s="38" t="s">
        <v>9</v>
      </c>
      <c r="C17" s="38"/>
      <c r="D17" s="38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11003.708216109999</v>
      </c>
      <c r="C19" s="33">
        <f>D15</f>
        <v>2200.7416338900002</v>
      </c>
      <c r="D19" s="33">
        <f>D16</f>
        <v>13204.449849999999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СПб 2015 </vt:lpstr>
      <vt:lpstr>ЛО 2015</vt:lpstr>
      <vt:lpstr>СПб (2016)</vt:lpstr>
      <vt:lpstr>ЛО (2016)</vt:lpstr>
      <vt:lpstr>СПб (2017)</vt:lpstr>
      <vt:lpstr>ЛО (2017)</vt:lpstr>
      <vt:lpstr>СПб (2018)</vt:lpstr>
      <vt:lpstr>ЛО (2018)</vt:lpstr>
      <vt:lpstr>СПб (2019)</vt:lpstr>
      <vt:lpstr>ЛО (2019)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NTimofeeva</dc:creator>
  <cp:lastModifiedBy>Евгения Гончарова</cp:lastModifiedBy>
  <cp:lastPrinted>2014-02-11T12:20:17Z</cp:lastPrinted>
  <dcterms:created xsi:type="dcterms:W3CDTF">2014-02-06T06:44:41Z</dcterms:created>
  <dcterms:modified xsi:type="dcterms:W3CDTF">2020-03-02T11:57:49Z</dcterms:modified>
</cp:coreProperties>
</file>