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F68" i="1"/>
  <c r="F64"/>
  <c r="F65"/>
  <c r="F66"/>
  <c r="F67"/>
  <c r="F63"/>
  <c r="F62"/>
  <c r="F59"/>
  <c r="F60"/>
  <c r="F61"/>
  <c r="F58"/>
  <c r="F54"/>
  <c r="F55"/>
  <c r="F56"/>
  <c r="F57"/>
  <c r="F53"/>
  <c r="F42" l="1"/>
  <c r="F31"/>
  <c r="F29"/>
  <c r="F28"/>
  <c r="F17"/>
  <c r="F15"/>
  <c r="F13"/>
  <c r="F12"/>
  <c r="F41"/>
  <c r="F44" s="1"/>
  <c r="E42"/>
  <c r="E41"/>
  <c r="E39"/>
  <c r="E29"/>
  <c r="E38" s="1"/>
  <c r="E34"/>
  <c r="E31"/>
  <c r="E28"/>
  <c r="E25"/>
  <c r="E22"/>
  <c r="E19"/>
  <c r="E17"/>
  <c r="E15"/>
  <c r="E13"/>
  <c r="E12"/>
  <c r="E11"/>
  <c r="E10"/>
  <c r="F34" l="1"/>
  <c r="F25" l="1"/>
  <c r="F38" s="1"/>
  <c r="F19"/>
  <c r="F22" s="1"/>
  <c r="F11" l="1"/>
  <c r="F10" l="1"/>
</calcChain>
</file>

<file path=xl/sharedStrings.xml><?xml version="1.0" encoding="utf-8"?>
<sst xmlns="http://schemas.openxmlformats.org/spreadsheetml/2006/main" count="216" uniqueCount="139">
  <si>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</si>
  <si>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</si>
  <si>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</si>
  <si>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</si>
  <si>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</si>
  <si>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</si>
  <si>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</si>
  <si>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</si>
  <si>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</si>
  <si>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</si>
  <si>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</si>
  <si>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</si>
  <si>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</si>
  <si>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</si>
  <si>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</si>
  <si>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</si>
  <si>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</si>
  <si>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</si>
  <si>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</si>
  <si>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</si>
  <si>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</si>
  <si>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</si>
  <si>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</si>
  <si>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</si>
  <si>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</si>
  <si>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</si>
  <si>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</si>
  <si>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</si>
  <si>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</si>
  <si>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</si>
  <si>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</si>
  <si>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</si>
  <si>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</si>
  <si>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</si>
  <si>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</si>
  <si>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</si>
  <si>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</si>
  <si>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</si>
  <si>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</si>
  <si>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</si>
  <si>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</si>
  <si>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</si>
  <si>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</si>
  <si>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</si>
  <si>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</si>
  <si>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</si>
  <si>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</si>
  <si>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</si>
  <si>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</si>
  <si>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</si>
  <si>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</si>
  <si>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</si>
  <si>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</si>
  <si>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</si>
  <si>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</si>
  <si>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</si>
  <si>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</si>
  <si>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</si>
  <si>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</si>
  <si>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</si>
  <si>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</si>
  <si>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</si>
  <si>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</si>
  <si>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</si>
  <si>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</si>
  <si>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</si>
  <si>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</si>
  <si>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</si>
  <si>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</si>
  <si>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</si>
  <si>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</si>
  <si>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</si>
  <si>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</si>
  <si>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</si>
  <si>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</si>
  <si>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</si>
  <si>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</si>
  <si>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</si>
  <si>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</si>
  <si>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</si>
  <si>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</si>
  <si>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</si>
  <si>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</si>
  <si>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</si>
  <si>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</si>
  <si>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</si>
  <si>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</si>
  <si>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</si>
  <si>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</si>
  <si>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</si>
  <si>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</si>
  <si>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</si>
  <si>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</si>
  <si>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</si>
  <si>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</si>
  <si>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</si>
  <si>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</si>
  <si>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</si>
  <si>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</si>
  <si>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</si>
  <si>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</si>
  <si>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</si>
  <si>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</si>
  <si>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</si>
  <si>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</si>
  <si>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</si>
  <si>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</si>
  <si>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</si>
  <si>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</si>
  <si>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</si>
  <si>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</si>
  <si>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</si>
  <si>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</si>
  <si>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</si>
  <si>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</si>
  <si>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</si>
  <si>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</si>
  <si>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</si>
  <si>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</si>
  <si>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</si>
  <si>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</si>
  <si>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</si>
  <si>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</si>
  <si>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</si>
  <si>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</si>
  <si>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</si>
  <si>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</si>
  <si>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</si>
  <si>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</si>
  <si>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</si>
  <si>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</si>
  <si>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</si>
  <si>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Долгосрочный период регулирования: 2018 - 2022 гг.</t>
  </si>
  <si>
    <t>Общее количество точек подключения на конец года</t>
  </si>
  <si>
    <t>ИНН</t>
  </si>
  <si>
    <t>КПП</t>
  </si>
  <si>
    <t>план 2020 год</t>
  </si>
  <si>
    <t>факт 2020 год</t>
  </si>
  <si>
    <t>н/д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</si>
</sst>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/>
    </xf>
    <xf numFmtId="4" fontId="2" fillId="0" borderId="0" xfId="0" applyNumberFormat="1" applyFont="1"/>
    <xf numFmtId="2" fontId="2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1%20&#1075;&#1086;&#1076;%20&#1051;&#1054;/&#1059;&#1090;&#1074;.%20&#1053;&#1042;&#1042;%20&#1085;&#1072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%20&#1054;&#1041;&#1051;&#1040;&#1057;&#1058;&#1068;/&#1054;&#1090;&#1095;&#1077;&#1090;&#1099;%20&#1051;&#1054;%20(&#1092;&#1086;&#1088;&#1084;&#1099;%20&#1056;&#1058;&#1050;,%20&#1089;&#1090;&#1072;&#1090;,%20&#1087;&#1086;&#1082;&#1072;&#1079;%20&#1053;&#1080;&#1050;)/2020/2020/&#1060;&#1054;&#1056;&#1052;&#1067;%20&#1056;&#1058;&#1050;%20&#1079;&#1072;%202020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&#1051;&#1054;/EE.NET.OBORUD.QV.4.178_v.1.5%20&#1051;&#1054;%20&#1079;&#1072;%202020%20&#1075;&#1086;&#1076;%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6;&#1082;&#1072;&#1079;&#1072;&#1090;&#1077;&#1083;&#1080;%20&#1085;&#1072;&#1076;&#1077;&#1078;&#1085;&#1086;&#1089;&#1090;&#1080;%20&#1080;%20&#1082;&#1072;&#1095;&#1077;&#1089;&#1090;&#1074;&#1072;/2020/2020%20&#1075;/&#1053;&#1072;&#1076;&#1077;&#1078;&#1085;&#1086;&#1089;&#1090;&#1100;%20&#1080;%20&#1082;&#1072;&#1095;&#1077;&#1089;&#1090;&#1074;&#1086;_12%20&#1084;&#1077;&#1089;.%202020_&#1051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"/>
      <sheetName val="ЛО (2)"/>
      <sheetName val="ЛО (4)"/>
      <sheetName val="свод"/>
      <sheetName val="свод (2)"/>
      <sheetName val="Заявка 2021 год"/>
      <sheetName val="тарифы"/>
      <sheetName val="корр-ка"/>
      <sheetName val="прирост "/>
      <sheetName val="табл к разн-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O8">
            <v>912.54</v>
          </cell>
        </row>
        <row r="15">
          <cell r="O15">
            <v>19568.09629304794</v>
          </cell>
        </row>
        <row r="18">
          <cell r="O18">
            <v>3680.031712704978</v>
          </cell>
        </row>
        <row r="19">
          <cell r="O19">
            <v>15888.064580342963</v>
          </cell>
        </row>
        <row r="20">
          <cell r="O20">
            <v>16950.06578938484</v>
          </cell>
        </row>
        <row r="23">
          <cell r="O23">
            <v>3349.4432019613514</v>
          </cell>
        </row>
        <row r="39">
          <cell r="O39">
            <v>39867.605284394136</v>
          </cell>
        </row>
        <row r="42">
          <cell r="O42">
            <v>2560.61</v>
          </cell>
        </row>
        <row r="44">
          <cell r="O44">
            <v>1154.28</v>
          </cell>
        </row>
        <row r="51">
          <cell r="O51">
            <v>463.28592333333353</v>
          </cell>
        </row>
        <row r="56">
          <cell r="O56">
            <v>5186.7201315517614</v>
          </cell>
        </row>
        <row r="71">
          <cell r="O71">
            <v>9364.8960548850955</v>
          </cell>
        </row>
        <row r="78">
          <cell r="O78">
            <v>-11792.551339279235</v>
          </cell>
        </row>
        <row r="80">
          <cell r="O80">
            <v>37439.949999999997</v>
          </cell>
        </row>
        <row r="81">
          <cell r="O81">
            <v>7081.94</v>
          </cell>
        </row>
        <row r="87">
          <cell r="O87">
            <v>2.5077772599900001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РТК 2019"/>
      <sheetName val="2-РТК"/>
      <sheetName val="3-РТК"/>
    </sheetNames>
    <sheetDataSet>
      <sheetData sheetId="0">
        <row r="5">
          <cell r="F5">
            <v>17518.54535</v>
          </cell>
        </row>
        <row r="6">
          <cell r="F6">
            <v>1235.4546599999999</v>
          </cell>
        </row>
        <row r="7">
          <cell r="F7">
            <v>392.23068999999998</v>
          </cell>
        </row>
        <row r="8">
          <cell r="F8">
            <v>843.22397000000001</v>
          </cell>
        </row>
        <row r="9">
          <cell r="F9">
            <v>16283.090689999999</v>
          </cell>
        </row>
        <row r="10">
          <cell r="F10">
            <v>7531.0236699999996</v>
          </cell>
        </row>
        <row r="11">
          <cell r="F11">
            <v>12723.599809999998</v>
          </cell>
        </row>
        <row r="38">
          <cell r="F38">
            <v>37792.350218254876</v>
          </cell>
        </row>
        <row r="42">
          <cell r="F42">
            <v>15035.060299999999</v>
          </cell>
        </row>
        <row r="49">
          <cell r="F49">
            <v>471.52143000000007</v>
          </cell>
        </row>
        <row r="57">
          <cell r="F57">
            <v>1553.37922</v>
          </cell>
        </row>
        <row r="63">
          <cell r="F63">
            <v>2764.2619100000002</v>
          </cell>
        </row>
        <row r="69">
          <cell r="F69">
            <v>19824.222860000002</v>
          </cell>
        </row>
        <row r="74">
          <cell r="F74">
            <v>57616.573078254878</v>
          </cell>
        </row>
        <row r="80">
          <cell r="F80">
            <v>1833.125</v>
          </cell>
        </row>
        <row r="104">
          <cell r="F104">
            <v>5357.1199000000006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0">
          <cell r="J40">
            <v>3.5000000000000003E-2</v>
          </cell>
        </row>
        <row r="56">
          <cell r="J56">
            <v>132.601</v>
          </cell>
          <cell r="K56">
            <v>274.68399999999997</v>
          </cell>
        </row>
        <row r="57">
          <cell r="J57">
            <v>1.26</v>
          </cell>
          <cell r="K57">
            <v>2.016</v>
          </cell>
        </row>
        <row r="58">
          <cell r="J58">
            <v>3.5000000000000003E-2</v>
          </cell>
          <cell r="K58">
            <v>4.9000000000000002E-2</v>
          </cell>
        </row>
        <row r="59">
          <cell r="J59">
            <v>81.914500000000004</v>
          </cell>
          <cell r="K59">
            <v>160.44284999999999</v>
          </cell>
        </row>
        <row r="60">
          <cell r="J60">
            <v>49.391500000000001</v>
          </cell>
          <cell r="K60">
            <v>112.17615000000001</v>
          </cell>
        </row>
      </sheetData>
      <sheetData sheetId="9">
        <row r="42">
          <cell r="J42">
            <v>8</v>
          </cell>
        </row>
        <row r="60">
          <cell r="K60">
            <v>854.39999999999986</v>
          </cell>
        </row>
        <row r="61">
          <cell r="K61">
            <v>232.6</v>
          </cell>
        </row>
        <row r="62">
          <cell r="K62">
            <v>79.2</v>
          </cell>
        </row>
        <row r="63">
          <cell r="K63">
            <v>542.59999999999991</v>
          </cell>
        </row>
        <row r="64">
          <cell r="K64">
            <v>0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7"/>
      <sheetName val="1.8"/>
      <sheetName val="1.9"/>
      <sheetName val="2.1"/>
      <sheetName val="2.2"/>
      <sheetName val="2.3"/>
      <sheetName val="2.4"/>
      <sheetName val="3.1"/>
      <sheetName val="3.2"/>
      <sheetName val="3.3"/>
      <sheetName val="4.1"/>
      <sheetName val="4.2"/>
      <sheetName val="отключения 8.1"/>
      <sheetName val="8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E11">
            <v>0.3391603381573291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52" zoomScale="115" zoomScaleNormal="115" workbookViewId="0">
      <selection activeCell="I46" sqref="I46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20" t="s">
        <v>71</v>
      </c>
      <c r="C1" s="20"/>
      <c r="D1" s="20"/>
      <c r="E1" s="20"/>
      <c r="F1" s="20"/>
      <c r="G1" s="20"/>
    </row>
    <row r="2" spans="2:8">
      <c r="B2" s="22" t="s">
        <v>72</v>
      </c>
      <c r="C2" s="22"/>
      <c r="D2" s="22"/>
      <c r="E2" s="22"/>
      <c r="F2" s="22"/>
      <c r="G2" s="22"/>
    </row>
    <row r="3" spans="2:8">
      <c r="B3" s="2" t="s">
        <v>134</v>
      </c>
      <c r="C3" s="2">
        <v>7802456200</v>
      </c>
      <c r="D3" s="2"/>
      <c r="E3" s="2"/>
      <c r="F3" s="2"/>
      <c r="G3" s="2"/>
    </row>
    <row r="4" spans="2:8">
      <c r="B4" s="2" t="s">
        <v>135</v>
      </c>
      <c r="C4" s="2">
        <v>780601001</v>
      </c>
      <c r="D4" s="2"/>
      <c r="E4" s="2"/>
      <c r="F4" s="2"/>
      <c r="G4" s="2"/>
    </row>
    <row r="5" spans="2:8">
      <c r="B5" s="1" t="s">
        <v>132</v>
      </c>
      <c r="C5" s="3"/>
    </row>
    <row r="6" spans="2:8">
      <c r="C6" s="3"/>
    </row>
    <row r="7" spans="2:8">
      <c r="B7" s="23" t="s">
        <v>0</v>
      </c>
      <c r="C7" s="23" t="s">
        <v>1</v>
      </c>
      <c r="D7" s="23" t="s">
        <v>2</v>
      </c>
      <c r="E7" s="23" t="s">
        <v>3</v>
      </c>
      <c r="F7" s="23"/>
      <c r="G7" s="23" t="s">
        <v>4</v>
      </c>
    </row>
    <row r="8" spans="2:8">
      <c r="B8" s="23"/>
      <c r="C8" s="23"/>
      <c r="D8" s="23"/>
      <c r="E8" s="7" t="s">
        <v>136</v>
      </c>
      <c r="F8" s="7" t="s">
        <v>137</v>
      </c>
      <c r="G8" s="23"/>
    </row>
    <row r="9" spans="2:8">
      <c r="B9" s="8" t="s">
        <v>5</v>
      </c>
      <c r="C9" s="9" t="s">
        <v>6</v>
      </c>
      <c r="D9" s="8" t="s">
        <v>7</v>
      </c>
      <c r="E9" s="8" t="s">
        <v>7</v>
      </c>
      <c r="F9" s="8" t="s">
        <v>7</v>
      </c>
      <c r="G9" s="8" t="s">
        <v>7</v>
      </c>
    </row>
    <row r="10" spans="2:8">
      <c r="B10" s="8">
        <v>1</v>
      </c>
      <c r="C10" s="9" t="s">
        <v>8</v>
      </c>
      <c r="D10" s="8" t="s">
        <v>9</v>
      </c>
      <c r="E10" s="10">
        <f>'[1]Заявка 2021 год'!$O$80</f>
        <v>37439.949999999997</v>
      </c>
      <c r="F10" s="11">
        <f>'[2]1-РТК 2019'!$F$74</f>
        <v>57616.573078254878</v>
      </c>
      <c r="G10" s="12"/>
      <c r="H10" s="5"/>
    </row>
    <row r="11" spans="2:8">
      <c r="B11" s="13" t="s">
        <v>73</v>
      </c>
      <c r="C11" s="9" t="s">
        <v>10</v>
      </c>
      <c r="D11" s="8" t="s">
        <v>9</v>
      </c>
      <c r="E11" s="10">
        <f>'[1]Заявка 2021 год'!$O$39</f>
        <v>39867.605284394136</v>
      </c>
      <c r="F11" s="10">
        <f>'[2]1-РТК 2019'!$F$38</f>
        <v>37792.350218254876</v>
      </c>
      <c r="G11" s="12"/>
    </row>
    <row r="12" spans="2:8">
      <c r="B12" s="14" t="s">
        <v>74</v>
      </c>
      <c r="C12" s="9" t="s">
        <v>11</v>
      </c>
      <c r="D12" s="8" t="s">
        <v>9</v>
      </c>
      <c r="E12" s="10">
        <f>'[1]Заявка 2021 год'!$O$15</f>
        <v>19568.09629304794</v>
      </c>
      <c r="F12" s="10">
        <f>'[2]1-РТК 2019'!$F$5</f>
        <v>17518.54535</v>
      </c>
      <c r="G12" s="12"/>
    </row>
    <row r="13" spans="2:8" ht="25.5">
      <c r="B13" s="8" t="s">
        <v>12</v>
      </c>
      <c r="C13" s="9" t="s">
        <v>13</v>
      </c>
      <c r="D13" s="8" t="s">
        <v>9</v>
      </c>
      <c r="E13" s="10">
        <f>'[1]Заявка 2021 год'!$O$18</f>
        <v>3680.031712704978</v>
      </c>
      <c r="F13" s="11">
        <f>'[2]1-РТК 2019'!$F$6+'[2]1-РТК 2019'!$F$7+'[2]1-РТК 2019'!$F$8</f>
        <v>2470.9093199999998</v>
      </c>
      <c r="G13" s="12"/>
    </row>
    <row r="14" spans="2:8">
      <c r="B14" s="8" t="s">
        <v>14</v>
      </c>
      <c r="C14" s="9" t="s">
        <v>15</v>
      </c>
      <c r="D14" s="8" t="s">
        <v>9</v>
      </c>
      <c r="E14" s="15"/>
      <c r="F14" s="10"/>
      <c r="G14" s="12"/>
    </row>
    <row r="15" spans="2:8" ht="63.75">
      <c r="B15" s="8" t="s">
        <v>16</v>
      </c>
      <c r="C15" s="9" t="s">
        <v>17</v>
      </c>
      <c r="D15" s="8" t="s">
        <v>9</v>
      </c>
      <c r="E15" s="10">
        <f>'[1]Заявка 2021 год'!$O$19</f>
        <v>15888.064580342963</v>
      </c>
      <c r="F15" s="11">
        <f>'[2]1-РТК 2019'!$F$9</f>
        <v>16283.090689999999</v>
      </c>
      <c r="G15" s="12"/>
    </row>
    <row r="16" spans="2:8">
      <c r="B16" s="8" t="s">
        <v>18</v>
      </c>
      <c r="C16" s="9" t="s">
        <v>19</v>
      </c>
      <c r="D16" s="8" t="s">
        <v>9</v>
      </c>
      <c r="E16" s="15"/>
      <c r="F16" s="10"/>
      <c r="G16" s="12"/>
    </row>
    <row r="17" spans="2:7">
      <c r="B17" s="14" t="s">
        <v>75</v>
      </c>
      <c r="C17" s="9" t="s">
        <v>20</v>
      </c>
      <c r="D17" s="8" t="s">
        <v>9</v>
      </c>
      <c r="E17" s="10">
        <f>'[1]Заявка 2021 год'!$O$20</f>
        <v>16950.06578938484</v>
      </c>
      <c r="F17" s="11">
        <f>'[2]1-РТК 2019'!$F$10</f>
        <v>7531.0236699999996</v>
      </c>
      <c r="G17" s="12"/>
    </row>
    <row r="18" spans="2:7">
      <c r="B18" s="8" t="s">
        <v>21</v>
      </c>
      <c r="C18" s="9" t="s">
        <v>19</v>
      </c>
      <c r="D18" s="8" t="s">
        <v>9</v>
      </c>
      <c r="E18" s="15"/>
      <c r="F18" s="10"/>
      <c r="G18" s="12"/>
    </row>
    <row r="19" spans="2:7" ht="25.5">
      <c r="B19" s="14" t="s">
        <v>76</v>
      </c>
      <c r="C19" s="9" t="s">
        <v>22</v>
      </c>
      <c r="D19" s="8" t="s">
        <v>9</v>
      </c>
      <c r="E19" s="10">
        <f>'[1]Заявка 2021 год'!$O$23</f>
        <v>3349.4432019613514</v>
      </c>
      <c r="F19" s="10">
        <f>'[2]1-РТК 2019'!$F$11</f>
        <v>12723.599809999998</v>
      </c>
      <c r="G19" s="12"/>
    </row>
    <row r="20" spans="2:7" ht="25.5">
      <c r="B20" s="8" t="s">
        <v>23</v>
      </c>
      <c r="C20" s="9" t="s">
        <v>24</v>
      </c>
      <c r="D20" s="8" t="s">
        <v>9</v>
      </c>
      <c r="E20" s="15"/>
      <c r="F20" s="10"/>
      <c r="G20" s="12"/>
    </row>
    <row r="21" spans="2:7">
      <c r="B21" s="8" t="s">
        <v>25</v>
      </c>
      <c r="C21" s="9" t="s">
        <v>26</v>
      </c>
      <c r="D21" s="8" t="s">
        <v>9</v>
      </c>
      <c r="E21" s="15"/>
      <c r="F21" s="10"/>
      <c r="G21" s="12"/>
    </row>
    <row r="22" spans="2:7" ht="25.5">
      <c r="B22" s="8" t="s">
        <v>27</v>
      </c>
      <c r="C22" s="9" t="s">
        <v>28</v>
      </c>
      <c r="D22" s="8" t="s">
        <v>9</v>
      </c>
      <c r="E22" s="10">
        <f>E19</f>
        <v>3349.4432019613514</v>
      </c>
      <c r="F22" s="10">
        <f>F19</f>
        <v>12723.599809999998</v>
      </c>
      <c r="G22" s="12"/>
    </row>
    <row r="23" spans="2:7" ht="38.25">
      <c r="B23" s="14" t="s">
        <v>77</v>
      </c>
      <c r="C23" s="9" t="s">
        <v>29</v>
      </c>
      <c r="D23" s="8" t="s">
        <v>9</v>
      </c>
      <c r="E23" s="15"/>
      <c r="F23" s="10"/>
      <c r="G23" s="12"/>
    </row>
    <row r="24" spans="2:7" ht="25.5">
      <c r="B24" s="14" t="s">
        <v>78</v>
      </c>
      <c r="C24" s="9" t="s">
        <v>30</v>
      </c>
      <c r="D24" s="8" t="s">
        <v>9</v>
      </c>
      <c r="E24" s="15"/>
      <c r="F24" s="10"/>
      <c r="G24" s="12"/>
    </row>
    <row r="25" spans="2:7" ht="25.5">
      <c r="B25" s="13" t="s">
        <v>79</v>
      </c>
      <c r="C25" s="9" t="s">
        <v>31</v>
      </c>
      <c r="D25" s="8" t="s">
        <v>9</v>
      </c>
      <c r="E25" s="10">
        <f>'[1]Заявка 2021 год'!$O$71</f>
        <v>9364.8960548850955</v>
      </c>
      <c r="F25" s="10">
        <f>'[2]1-РТК 2019'!$F$69</f>
        <v>19824.222860000002</v>
      </c>
      <c r="G25" s="12"/>
    </row>
    <row r="26" spans="2:7">
      <c r="B26" s="16" t="s">
        <v>80</v>
      </c>
      <c r="C26" s="9" t="s">
        <v>32</v>
      </c>
      <c r="D26" s="8" t="s">
        <v>9</v>
      </c>
      <c r="E26" s="15"/>
      <c r="F26" s="10"/>
      <c r="G26" s="12"/>
    </row>
    <row r="27" spans="2:7" ht="38.25">
      <c r="B27" s="16" t="s">
        <v>81</v>
      </c>
      <c r="C27" s="9" t="s">
        <v>33</v>
      </c>
      <c r="D27" s="8" t="s">
        <v>9</v>
      </c>
      <c r="E27" s="15"/>
      <c r="F27" s="10"/>
      <c r="G27" s="12"/>
    </row>
    <row r="28" spans="2:7">
      <c r="B28" s="16" t="s">
        <v>82</v>
      </c>
      <c r="C28" s="9" t="s">
        <v>34</v>
      </c>
      <c r="D28" s="8" t="s">
        <v>9</v>
      </c>
      <c r="E28" s="10">
        <f>'[1]Заявка 2021 год'!$O$44</f>
        <v>1154.28</v>
      </c>
      <c r="F28" s="11">
        <f>'[2]1-РТК 2019'!$F$42</f>
        <v>15035.060299999999</v>
      </c>
      <c r="G28" s="12"/>
    </row>
    <row r="29" spans="2:7">
      <c r="B29" s="16" t="s">
        <v>83</v>
      </c>
      <c r="C29" s="9" t="s">
        <v>35</v>
      </c>
      <c r="D29" s="8" t="s">
        <v>9</v>
      </c>
      <c r="E29" s="10">
        <f>'[1]Заявка 2021 год'!$O$56</f>
        <v>5186.7201315517614</v>
      </c>
      <c r="F29" s="11">
        <f>'[2]1-РТК 2019'!$F$57</f>
        <v>1553.37922</v>
      </c>
      <c r="G29" s="12"/>
    </row>
    <row r="30" spans="2:7" ht="38.25">
      <c r="B30" s="16" t="s">
        <v>84</v>
      </c>
      <c r="C30" s="9" t="s">
        <v>36</v>
      </c>
      <c r="D30" s="8" t="s">
        <v>9</v>
      </c>
      <c r="E30" s="15"/>
      <c r="F30" s="10"/>
      <c r="G30" s="12"/>
    </row>
    <row r="31" spans="2:7">
      <c r="B31" s="16" t="s">
        <v>85</v>
      </c>
      <c r="C31" s="9" t="s">
        <v>37</v>
      </c>
      <c r="D31" s="8" t="s">
        <v>9</v>
      </c>
      <c r="E31" s="10">
        <f>'[1]Заявка 2021 год'!$O$42</f>
        <v>2560.61</v>
      </c>
      <c r="F31" s="11">
        <f>'[2]1-РТК 2019'!$F$63</f>
        <v>2764.2619100000002</v>
      </c>
      <c r="G31" s="12"/>
    </row>
    <row r="32" spans="2:7">
      <c r="B32" s="16" t="s">
        <v>86</v>
      </c>
      <c r="C32" s="9" t="s">
        <v>38</v>
      </c>
      <c r="D32" s="8" t="s">
        <v>9</v>
      </c>
      <c r="E32" s="15"/>
      <c r="F32" s="10"/>
      <c r="G32" s="12"/>
    </row>
    <row r="33" spans="2:7">
      <c r="B33" s="16" t="s">
        <v>87</v>
      </c>
      <c r="C33" s="9" t="s">
        <v>39</v>
      </c>
      <c r="D33" s="8" t="s">
        <v>9</v>
      </c>
      <c r="E33" s="15"/>
      <c r="F33" s="10"/>
      <c r="G33" s="12"/>
    </row>
    <row r="34" spans="2:7">
      <c r="B34" s="16" t="s">
        <v>88</v>
      </c>
      <c r="C34" s="9" t="s">
        <v>40</v>
      </c>
      <c r="D34" s="8" t="s">
        <v>9</v>
      </c>
      <c r="E34" s="10">
        <f>'[1]Заявка 2021 год'!$O$51</f>
        <v>463.28592333333353</v>
      </c>
      <c r="F34" s="11">
        <f>'[2]1-РТК 2019'!$F$49</f>
        <v>471.52143000000007</v>
      </c>
      <c r="G34" s="12"/>
    </row>
    <row r="35" spans="2:7" ht="63.75">
      <c r="B35" s="16" t="s">
        <v>89</v>
      </c>
      <c r="C35" s="9" t="s">
        <v>41</v>
      </c>
      <c r="D35" s="8" t="s">
        <v>9</v>
      </c>
      <c r="E35" s="15"/>
      <c r="F35" s="10"/>
      <c r="G35" s="12"/>
    </row>
    <row r="36" spans="2:7" ht="25.5">
      <c r="B36" s="8" t="s">
        <v>42</v>
      </c>
      <c r="C36" s="9" t="s">
        <v>43</v>
      </c>
      <c r="D36" s="8" t="s">
        <v>44</v>
      </c>
      <c r="E36" s="15"/>
      <c r="F36" s="12"/>
      <c r="G36" s="12"/>
    </row>
    <row r="37" spans="2:7" ht="114.75">
      <c r="B37" s="16" t="s">
        <v>90</v>
      </c>
      <c r="C37" s="9" t="s">
        <v>45</v>
      </c>
      <c r="D37" s="8" t="s">
        <v>9</v>
      </c>
      <c r="E37" s="15"/>
      <c r="F37" s="12"/>
      <c r="G37" s="12"/>
    </row>
    <row r="38" spans="2:7" ht="25.5">
      <c r="B38" s="16" t="s">
        <v>91</v>
      </c>
      <c r="C38" s="9" t="s">
        <v>46</v>
      </c>
      <c r="D38" s="8" t="s">
        <v>9</v>
      </c>
      <c r="E38" s="10">
        <f>E25-E28-E29-E31-E34</f>
        <v>0</v>
      </c>
      <c r="F38" s="10">
        <f>F25-F28-F29-F31-F34</f>
        <v>2.4442670110147446E-12</v>
      </c>
      <c r="G38" s="12"/>
    </row>
    <row r="39" spans="2:7" ht="38.25">
      <c r="B39" s="13" t="s">
        <v>92</v>
      </c>
      <c r="C39" s="9" t="s">
        <v>47</v>
      </c>
      <c r="D39" s="8" t="s">
        <v>9</v>
      </c>
      <c r="E39" s="10">
        <f>'[1]Заявка 2021 год'!$O$78</f>
        <v>-11792.551339279235</v>
      </c>
      <c r="F39" s="17"/>
      <c r="G39" s="15"/>
    </row>
    <row r="40" spans="2:7" ht="25.5">
      <c r="B40" s="8" t="s">
        <v>48</v>
      </c>
      <c r="C40" s="9" t="s">
        <v>49</v>
      </c>
      <c r="D40" s="8" t="s">
        <v>9</v>
      </c>
      <c r="E40" s="15"/>
      <c r="F40" s="12"/>
      <c r="G40" s="12"/>
    </row>
    <row r="41" spans="2:7" ht="38.25">
      <c r="B41" s="8" t="s">
        <v>50</v>
      </c>
      <c r="C41" s="9" t="s">
        <v>51</v>
      </c>
      <c r="D41" s="8" t="s">
        <v>9</v>
      </c>
      <c r="E41" s="10">
        <f>'[1]Заявка 2021 год'!$O$81</f>
        <v>7081.94</v>
      </c>
      <c r="F41" s="10">
        <f>'[2]1-РТК 2019'!$F$104</f>
        <v>5357.1199000000006</v>
      </c>
      <c r="G41" s="12"/>
    </row>
    <row r="42" spans="2:7">
      <c r="B42" s="24" t="s">
        <v>73</v>
      </c>
      <c r="C42" s="9" t="s">
        <v>52</v>
      </c>
      <c r="D42" s="25" t="s">
        <v>54</v>
      </c>
      <c r="E42" s="26">
        <f>'[1]Заявка 2021 год'!$O$87</f>
        <v>2.5077772599900001</v>
      </c>
      <c r="F42" s="26">
        <f>'[2]1-РТК 2019'!$F$80/1000</f>
        <v>1.8331249999999999</v>
      </c>
      <c r="G42" s="27"/>
    </row>
    <row r="43" spans="2:7">
      <c r="B43" s="24"/>
      <c r="C43" s="9" t="s">
        <v>53</v>
      </c>
      <c r="D43" s="25"/>
      <c r="E43" s="26"/>
      <c r="F43" s="26"/>
      <c r="G43" s="27"/>
    </row>
    <row r="44" spans="2:7">
      <c r="B44" s="24" t="s">
        <v>79</v>
      </c>
      <c r="C44" s="9" t="s">
        <v>52</v>
      </c>
      <c r="D44" s="25" t="s">
        <v>9</v>
      </c>
      <c r="E44" s="26">
        <v>7081.94</v>
      </c>
      <c r="F44" s="26">
        <f>F41</f>
        <v>5357.1199000000006</v>
      </c>
      <c r="G44" s="27"/>
    </row>
    <row r="45" spans="2:7" ht="51">
      <c r="B45" s="24"/>
      <c r="C45" s="9" t="s">
        <v>55</v>
      </c>
      <c r="D45" s="25"/>
      <c r="E45" s="28"/>
      <c r="F45" s="28"/>
      <c r="G45" s="27"/>
    </row>
    <row r="46" spans="2:7" ht="63.75">
      <c r="B46" s="8" t="s">
        <v>56</v>
      </c>
      <c r="C46" s="9" t="s">
        <v>57</v>
      </c>
      <c r="D46" s="8" t="s">
        <v>7</v>
      </c>
      <c r="E46" s="15" t="s">
        <v>7</v>
      </c>
      <c r="F46" s="15" t="s">
        <v>7</v>
      </c>
      <c r="G46" s="15"/>
    </row>
    <row r="47" spans="2:7" ht="25.5">
      <c r="B47" s="8">
        <v>1</v>
      </c>
      <c r="C47" s="9" t="s">
        <v>133</v>
      </c>
      <c r="D47" s="8" t="s">
        <v>58</v>
      </c>
      <c r="E47" s="15">
        <v>214</v>
      </c>
      <c r="F47" s="15">
        <v>241</v>
      </c>
      <c r="G47" s="15"/>
    </row>
    <row r="48" spans="2:7" ht="25.5">
      <c r="B48" s="8">
        <v>2</v>
      </c>
      <c r="C48" s="9" t="s">
        <v>59</v>
      </c>
      <c r="D48" s="8" t="s">
        <v>60</v>
      </c>
      <c r="E48" s="18" t="s">
        <v>138</v>
      </c>
      <c r="F48" s="18" t="s">
        <v>138</v>
      </c>
      <c r="G48" s="12"/>
    </row>
    <row r="49" spans="2:8" ht="25.5">
      <c r="B49" s="8" t="s">
        <v>124</v>
      </c>
      <c r="C49" s="9" t="s">
        <v>129</v>
      </c>
      <c r="D49" s="8" t="s">
        <v>60</v>
      </c>
      <c r="E49" s="18" t="s">
        <v>138</v>
      </c>
      <c r="F49" s="18" t="s">
        <v>138</v>
      </c>
      <c r="G49" s="12"/>
    </row>
    <row r="50" spans="2:8" ht="25.5">
      <c r="B50" s="8" t="s">
        <v>125</v>
      </c>
      <c r="C50" s="9" t="s">
        <v>130</v>
      </c>
      <c r="D50" s="8" t="s">
        <v>60</v>
      </c>
      <c r="E50" s="18" t="s">
        <v>138</v>
      </c>
      <c r="F50" s="18" t="s">
        <v>138</v>
      </c>
      <c r="G50" s="12"/>
    </row>
    <row r="51" spans="2:8" ht="25.5">
      <c r="B51" s="8" t="s">
        <v>126</v>
      </c>
      <c r="C51" s="9" t="s">
        <v>131</v>
      </c>
      <c r="D51" s="8" t="s">
        <v>60</v>
      </c>
      <c r="E51" s="18" t="s">
        <v>138</v>
      </c>
      <c r="F51" s="18" t="s">
        <v>138</v>
      </c>
      <c r="G51" s="12"/>
    </row>
    <row r="52" spans="2:8" ht="25.5">
      <c r="B52" s="8" t="s">
        <v>127</v>
      </c>
      <c r="C52" s="9" t="s">
        <v>128</v>
      </c>
      <c r="D52" s="8" t="s">
        <v>60</v>
      </c>
      <c r="E52" s="18" t="s">
        <v>138</v>
      </c>
      <c r="F52" s="18" t="s">
        <v>138</v>
      </c>
      <c r="G52" s="12"/>
    </row>
    <row r="53" spans="2:8" ht="25.5">
      <c r="B53" s="8">
        <v>3</v>
      </c>
      <c r="C53" s="9" t="s">
        <v>61</v>
      </c>
      <c r="D53" s="8" t="s">
        <v>62</v>
      </c>
      <c r="E53" s="15">
        <v>227.79</v>
      </c>
      <c r="F53" s="10">
        <f>[3]П.2.1!K56</f>
        <v>274.68399999999997</v>
      </c>
      <c r="G53" s="12"/>
    </row>
    <row r="54" spans="2:8" ht="38.25">
      <c r="B54" s="8" t="s">
        <v>100</v>
      </c>
      <c r="C54" s="9" t="s">
        <v>104</v>
      </c>
      <c r="D54" s="8" t="s">
        <v>62</v>
      </c>
      <c r="E54" s="15">
        <v>2.02</v>
      </c>
      <c r="F54" s="10">
        <f>[3]П.2.1!K57</f>
        <v>2.016</v>
      </c>
      <c r="G54" s="12"/>
      <c r="H54" s="6"/>
    </row>
    <row r="55" spans="2:8" ht="38.25">
      <c r="B55" s="8" t="s">
        <v>101</v>
      </c>
      <c r="C55" s="9" t="s">
        <v>105</v>
      </c>
      <c r="D55" s="8" t="s">
        <v>62</v>
      </c>
      <c r="E55" s="15">
        <v>0.05</v>
      </c>
      <c r="F55" s="10">
        <f>[3]П.2.1!K58</f>
        <v>4.9000000000000002E-2</v>
      </c>
      <c r="G55" s="12"/>
    </row>
    <row r="56" spans="2:8" ht="38.25">
      <c r="B56" s="8" t="s">
        <v>102</v>
      </c>
      <c r="C56" s="9" t="s">
        <v>106</v>
      </c>
      <c r="D56" s="8" t="s">
        <v>62</v>
      </c>
      <c r="E56" s="15">
        <v>137.72</v>
      </c>
      <c r="F56" s="10">
        <f>[3]П.2.1!K59</f>
        <v>160.44284999999999</v>
      </c>
      <c r="G56" s="12"/>
    </row>
    <row r="57" spans="2:8" ht="38.25">
      <c r="B57" s="8" t="s">
        <v>103</v>
      </c>
      <c r="C57" s="9" t="s">
        <v>107</v>
      </c>
      <c r="D57" s="8" t="s">
        <v>62</v>
      </c>
      <c r="E57" s="15">
        <v>88.01</v>
      </c>
      <c r="F57" s="10">
        <f>[3]П.2.1!K60</f>
        <v>112.17615000000001</v>
      </c>
      <c r="G57" s="12"/>
    </row>
    <row r="58" spans="2:8" ht="25.5">
      <c r="B58" s="8">
        <v>4</v>
      </c>
      <c r="C58" s="9" t="s">
        <v>63</v>
      </c>
      <c r="D58" s="8" t="s">
        <v>62</v>
      </c>
      <c r="E58" s="15">
        <v>568.4</v>
      </c>
      <c r="F58" s="10">
        <f>[3]П.2.2!K60</f>
        <v>854.39999999999986</v>
      </c>
      <c r="G58" s="12"/>
    </row>
    <row r="59" spans="2:8" ht="25.5">
      <c r="B59" s="8" t="s">
        <v>108</v>
      </c>
      <c r="C59" s="9" t="s">
        <v>113</v>
      </c>
      <c r="D59" s="8" t="s">
        <v>62</v>
      </c>
      <c r="E59" s="15">
        <v>232.6</v>
      </c>
      <c r="F59" s="10">
        <f>[3]П.2.2!K61</f>
        <v>232.6</v>
      </c>
      <c r="G59" s="12"/>
    </row>
    <row r="60" spans="2:8" ht="25.5">
      <c r="B60" s="8" t="s">
        <v>109</v>
      </c>
      <c r="C60" s="9" t="s">
        <v>114</v>
      </c>
      <c r="D60" s="8" t="s">
        <v>62</v>
      </c>
      <c r="E60" s="15">
        <v>79.2</v>
      </c>
      <c r="F60" s="10">
        <f>[3]П.2.2!K62</f>
        <v>79.2</v>
      </c>
      <c r="G60" s="12"/>
    </row>
    <row r="61" spans="2:8" ht="25.5">
      <c r="B61" s="8" t="s">
        <v>110</v>
      </c>
      <c r="C61" s="9" t="s">
        <v>115</v>
      </c>
      <c r="D61" s="8" t="s">
        <v>62</v>
      </c>
      <c r="E61" s="15">
        <v>256.60000000000002</v>
      </c>
      <c r="F61" s="10">
        <f>[3]П.2.2!K63</f>
        <v>542.59999999999991</v>
      </c>
      <c r="G61" s="12"/>
    </row>
    <row r="62" spans="2:8" ht="25.5">
      <c r="B62" s="8" t="s">
        <v>111</v>
      </c>
      <c r="C62" s="9" t="s">
        <v>112</v>
      </c>
      <c r="D62" s="8" t="s">
        <v>62</v>
      </c>
      <c r="E62" s="15">
        <v>0</v>
      </c>
      <c r="F62" s="10">
        <f>[3]П.2.2!K64</f>
        <v>0</v>
      </c>
      <c r="G62" s="12"/>
    </row>
    <row r="63" spans="2:8">
      <c r="B63" s="8">
        <v>5</v>
      </c>
      <c r="C63" s="9" t="s">
        <v>64</v>
      </c>
      <c r="D63" s="8" t="s">
        <v>65</v>
      </c>
      <c r="E63" s="15">
        <v>129.93</v>
      </c>
      <c r="F63" s="10">
        <f>[3]П.2.1!J56</f>
        <v>132.601</v>
      </c>
      <c r="G63" s="12"/>
    </row>
    <row r="64" spans="2:8" ht="25.5">
      <c r="B64" s="8" t="s">
        <v>120</v>
      </c>
      <c r="C64" s="9" t="s">
        <v>116</v>
      </c>
      <c r="D64" s="8" t="s">
        <v>65</v>
      </c>
      <c r="E64" s="15">
        <v>1.26</v>
      </c>
      <c r="F64" s="10">
        <f>[3]П.2.1!J57</f>
        <v>1.26</v>
      </c>
      <c r="G64" s="12"/>
    </row>
    <row r="65" spans="2:7" ht="25.5">
      <c r="B65" s="8" t="s">
        <v>121</v>
      </c>
      <c r="C65" s="9" t="s">
        <v>117</v>
      </c>
      <c r="D65" s="8" t="s">
        <v>65</v>
      </c>
      <c r="E65" s="15">
        <v>0.04</v>
      </c>
      <c r="F65" s="10">
        <f>[3]П.2.1!J58</f>
        <v>3.5000000000000003E-2</v>
      </c>
      <c r="G65" s="12"/>
    </row>
    <row r="66" spans="2:7" ht="25.5">
      <c r="B66" s="8" t="s">
        <v>122</v>
      </c>
      <c r="C66" s="9" t="s">
        <v>118</v>
      </c>
      <c r="D66" s="8" t="s">
        <v>65</v>
      </c>
      <c r="E66" s="15">
        <v>77.410000000000011</v>
      </c>
      <c r="F66" s="10">
        <f>[3]П.2.1!J59</f>
        <v>81.914500000000004</v>
      </c>
      <c r="G66" s="12"/>
    </row>
    <row r="67" spans="2:7" ht="25.5">
      <c r="B67" s="8" t="s">
        <v>123</v>
      </c>
      <c r="C67" s="9" t="s">
        <v>119</v>
      </c>
      <c r="D67" s="8" t="s">
        <v>65</v>
      </c>
      <c r="E67" s="15">
        <v>51.22</v>
      </c>
      <c r="F67" s="10">
        <f>[3]П.2.1!J60</f>
        <v>49.391500000000001</v>
      </c>
      <c r="G67" s="12"/>
    </row>
    <row r="68" spans="2:7">
      <c r="B68" s="8">
        <v>6</v>
      </c>
      <c r="C68" s="9" t="s">
        <v>66</v>
      </c>
      <c r="D68" s="8" t="s">
        <v>67</v>
      </c>
      <c r="E68" s="15">
        <v>16.600000000000001</v>
      </c>
      <c r="F68" s="19">
        <f>'[4]1.9'!$BE$11</f>
        <v>0.3391603381573291</v>
      </c>
      <c r="G68" s="12"/>
    </row>
    <row r="69" spans="2:7" ht="25.5">
      <c r="B69" s="8">
        <v>7</v>
      </c>
      <c r="C69" s="9" t="s">
        <v>68</v>
      </c>
      <c r="D69" s="8" t="s">
        <v>9</v>
      </c>
      <c r="E69" s="18" t="s">
        <v>138</v>
      </c>
      <c r="F69" s="18" t="s">
        <v>138</v>
      </c>
      <c r="G69" s="12"/>
    </row>
    <row r="70" spans="2:7" ht="25.5">
      <c r="B70" s="13" t="s">
        <v>93</v>
      </c>
      <c r="C70" s="9" t="s">
        <v>69</v>
      </c>
      <c r="D70" s="8" t="s">
        <v>9</v>
      </c>
      <c r="E70" s="18" t="s">
        <v>138</v>
      </c>
      <c r="F70" s="18" t="s">
        <v>138</v>
      </c>
      <c r="G70" s="12"/>
    </row>
    <row r="71" spans="2:7" ht="38.25">
      <c r="B71" s="8">
        <v>8</v>
      </c>
      <c r="C71" s="9" t="s">
        <v>70</v>
      </c>
      <c r="D71" s="8" t="s">
        <v>67</v>
      </c>
      <c r="E71" s="18" t="s">
        <v>138</v>
      </c>
      <c r="F71" s="18" t="s">
        <v>138</v>
      </c>
      <c r="G71" s="8" t="s">
        <v>7</v>
      </c>
    </row>
    <row r="73" spans="2:7">
      <c r="B73" s="4" t="s">
        <v>94</v>
      </c>
    </row>
    <row r="74" spans="2:7" ht="60.75" customHeight="1">
      <c r="B74" s="21" t="s">
        <v>95</v>
      </c>
      <c r="C74" s="21"/>
      <c r="D74" s="21"/>
      <c r="E74" s="21"/>
      <c r="F74" s="21"/>
      <c r="G74" s="21"/>
    </row>
    <row r="75" spans="2:7" ht="30.75" customHeight="1">
      <c r="B75" s="21" t="s">
        <v>96</v>
      </c>
      <c r="C75" s="21"/>
      <c r="D75" s="21"/>
      <c r="E75" s="21"/>
      <c r="F75" s="21"/>
      <c r="G75" s="21"/>
    </row>
    <row r="76" spans="2:7" ht="36" customHeight="1">
      <c r="B76" s="21" t="s">
        <v>97</v>
      </c>
      <c r="C76" s="21"/>
      <c r="D76" s="21"/>
      <c r="E76" s="21"/>
      <c r="F76" s="21"/>
      <c r="G76" s="21"/>
    </row>
    <row r="77" spans="2:7" ht="34.5" customHeight="1">
      <c r="B77" s="21" t="s">
        <v>98</v>
      </c>
      <c r="C77" s="21"/>
      <c r="D77" s="21"/>
      <c r="E77" s="21"/>
      <c r="F77" s="21"/>
      <c r="G77" s="21"/>
    </row>
    <row r="78" spans="2:7" ht="30.75" customHeight="1">
      <c r="B78" s="21" t="s">
        <v>99</v>
      </c>
      <c r="C78" s="21"/>
      <c r="D78" s="21"/>
      <c r="E78" s="21"/>
      <c r="F78" s="21"/>
      <c r="G78" s="21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2020-03-04T08:53:18Z</cp:lastPrinted>
  <dcterms:created xsi:type="dcterms:W3CDTF">2019-02-13T09:28:40Z</dcterms:created>
  <dcterms:modified xsi:type="dcterms:W3CDTF">2021-03-30T07:48:48Z</dcterms:modified>
</cp:coreProperties>
</file>