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1.1" sheetId="4" r:id="rId1"/>
    <sheet name="1.2." sheetId="7" r:id="rId2"/>
    <sheet name="1.3." sheetId="9" r:id="rId3"/>
    <sheet name="1.4." sheetId="10" r:id="rId4"/>
    <sheet name="2.3." sheetId="12" r:id="rId5"/>
    <sheet name="3.1." sheetId="13" r:id="rId6"/>
    <sheet name="3.2." sheetId="14" r:id="rId7"/>
    <sheet name="3.4." sheetId="15" r:id="rId8"/>
    <sheet name="4.1." sheetId="16" r:id="rId9"/>
    <sheet name="4.2." sheetId="17" r:id="rId10"/>
    <sheet name="4.3." sheetId="18" r:id="rId11"/>
    <sheet name="4.6." sheetId="19" r:id="rId12"/>
    <sheet name="4.7." sheetId="20" r:id="rId13"/>
    <sheet name="4.9." sheetId="21" r:id="rId14"/>
  </sheets>
  <externalReferences>
    <externalReference r:id="rId15"/>
    <externalReference r:id="rId16"/>
  </externalReferences>
  <definedNames>
    <definedName name="_xlnm._FilterDatabase" localSheetId="8" hidden="1">'4.1.'!$A$6:$W$28</definedName>
    <definedName name="_xlnm.Print_Area" localSheetId="0">'1.1'!$A$1:$I$38</definedName>
    <definedName name="_xlnm.Print_Area" localSheetId="2">'1.3.'!$A$1:$E$35</definedName>
    <definedName name="_xlnm.Print_Area" localSheetId="6">'3.2.'!$A$1:$B$6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4"/>
  <c r="G7"/>
  <c r="G6"/>
  <c r="G26"/>
  <c r="G25"/>
  <c r="G24"/>
  <c r="F26" l="1"/>
  <c r="F25"/>
  <c r="F24"/>
  <c r="F6"/>
  <c r="F8"/>
  <c r="F7"/>
  <c r="G37" l="1"/>
  <c r="F37"/>
  <c r="G36"/>
  <c r="F36"/>
  <c r="G35"/>
  <c r="G34"/>
  <c r="G33"/>
  <c r="F33"/>
  <c r="G32"/>
  <c r="F32"/>
  <c r="G31"/>
  <c r="G30"/>
  <c r="F30"/>
  <c r="C22" i="9" l="1"/>
  <c r="C27"/>
  <c r="C32"/>
  <c r="C15"/>
  <c r="D15"/>
  <c r="G18" i="21"/>
  <c r="H18"/>
  <c r="D35" i="9"/>
  <c r="D32" s="1"/>
  <c r="D31"/>
  <c r="D30"/>
  <c r="D26"/>
  <c r="D25"/>
  <c r="C10" l="1"/>
  <c r="C5"/>
  <c r="I18" i="21" l="1"/>
  <c r="H24" i="16"/>
  <c r="K18"/>
  <c r="K15" i="15"/>
  <c r="K19"/>
  <c r="N15"/>
  <c r="N19"/>
  <c r="N9"/>
  <c r="N14"/>
  <c r="N8"/>
  <c r="K9"/>
  <c r="K14"/>
  <c r="K8"/>
  <c r="H9"/>
  <c r="H13"/>
  <c r="H14"/>
  <c r="H15"/>
  <c r="H19"/>
  <c r="H8"/>
  <c r="E9"/>
  <c r="E13"/>
  <c r="E14"/>
  <c r="E15"/>
  <c r="E19"/>
  <c r="E8"/>
  <c r="N17" i="16"/>
  <c r="K9"/>
  <c r="K12"/>
  <c r="K24"/>
  <c r="H11"/>
  <c r="H12"/>
  <c r="H13"/>
  <c r="H17"/>
  <c r="H8"/>
  <c r="E9"/>
  <c r="E24"/>
  <c r="H9"/>
  <c r="D7" i="18" l="1"/>
  <c r="I7" i="16"/>
  <c r="F7"/>
  <c r="C7"/>
  <c r="C23"/>
  <c r="J7"/>
  <c r="K7" s="1"/>
  <c r="F14"/>
  <c r="D14"/>
  <c r="G14"/>
  <c r="J14"/>
  <c r="K14" s="1"/>
  <c r="L14"/>
  <c r="H14" l="1"/>
  <c r="D7"/>
  <c r="D23"/>
  <c r="R23" s="1"/>
  <c r="M14"/>
  <c r="M7"/>
  <c r="G10"/>
  <c r="G7" l="1"/>
  <c r="H7" s="1"/>
  <c r="H10"/>
  <c r="E23"/>
  <c r="R14"/>
  <c r="N14"/>
  <c r="R7" l="1"/>
  <c r="R28" s="1"/>
  <c r="H5" i="17"/>
  <c r="E18" i="21"/>
  <c r="F18"/>
  <c r="R8" i="15" l="1"/>
  <c r="D27" i="9" l="1"/>
  <c r="D22"/>
  <c r="D5"/>
  <c r="D10" l="1"/>
  <c r="E10" s="1"/>
  <c r="E35"/>
  <c r="E34"/>
  <c r="E33"/>
  <c r="E32"/>
  <c r="E31"/>
  <c r="E30"/>
  <c r="E29"/>
  <c r="E28"/>
  <c r="E27"/>
  <c r="E26"/>
  <c r="E25"/>
  <c r="E24"/>
  <c r="E23"/>
  <c r="E22"/>
  <c r="E18"/>
  <c r="E17"/>
  <c r="E16"/>
  <c r="E15"/>
  <c r="E14"/>
  <c r="E13"/>
  <c r="E12"/>
  <c r="E11"/>
  <c r="E9"/>
  <c r="E8"/>
  <c r="E7"/>
  <c r="E6"/>
  <c r="E5"/>
  <c r="E25" i="7"/>
  <c r="E24"/>
  <c r="E23"/>
  <c r="E22"/>
  <c r="E21"/>
  <c r="E20"/>
  <c r="E19"/>
  <c r="E18"/>
  <c r="E17"/>
  <c r="E13"/>
  <c r="E12"/>
  <c r="E11"/>
  <c r="E10"/>
  <c r="E9"/>
  <c r="E8"/>
  <c r="E7"/>
  <c r="E6"/>
  <c r="E5"/>
  <c r="H33" i="4" l="1"/>
  <c r="H34"/>
  <c r="H35"/>
  <c r="H36"/>
  <c r="H12" l="1"/>
  <c r="I38" l="1"/>
  <c r="H38"/>
  <c r="I37"/>
  <c r="H37"/>
  <c r="I36"/>
  <c r="I35"/>
  <c r="I34"/>
  <c r="I33"/>
  <c r="I32"/>
  <c r="H32"/>
  <c r="I31"/>
  <c r="H31"/>
  <c r="I30"/>
  <c r="H30"/>
  <c r="I29"/>
  <c r="H29"/>
  <c r="I28"/>
  <c r="H28"/>
  <c r="I27"/>
  <c r="H27"/>
  <c r="H25" l="1"/>
  <c r="I25"/>
  <c r="I24"/>
  <c r="I26"/>
  <c r="H24"/>
  <c r="H26"/>
  <c r="H18" l="1"/>
  <c r="R18" i="15" l="1"/>
  <c r="R17"/>
  <c r="R16"/>
  <c r="R14"/>
  <c r="R12"/>
  <c r="R11"/>
  <c r="R10"/>
  <c r="R9"/>
  <c r="I20" i="4"/>
  <c r="H20"/>
  <c r="I19"/>
  <c r="H19"/>
  <c r="I18"/>
  <c r="I17"/>
  <c r="H17"/>
  <c r="I16"/>
  <c r="H16"/>
  <c r="I15"/>
  <c r="H15"/>
  <c r="I14"/>
  <c r="H14"/>
  <c r="I13"/>
  <c r="H13"/>
  <c r="I12"/>
  <c r="I11"/>
  <c r="H11"/>
  <c r="I10"/>
  <c r="H10"/>
  <c r="I9"/>
  <c r="H9"/>
  <c r="E6"/>
  <c r="I8" l="1"/>
  <c r="I7"/>
  <c r="E7" i="16"/>
  <c r="H6" i="4"/>
  <c r="I6"/>
  <c r="H8"/>
  <c r="H7"/>
</calcChain>
</file>

<file path=xl/sharedStrings.xml><?xml version="1.0" encoding="utf-8"?>
<sst xmlns="http://schemas.openxmlformats.org/spreadsheetml/2006/main" count="473" uniqueCount="205">
  <si>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</si>
  <si>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</si>
  <si>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</si>
  <si>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</si>
  <si>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</si>
  <si>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</si>
  <si>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</si>
  <si>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</si>
  <si>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</si>
  <si>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</si>
  <si>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</si>
  <si>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</si>
  <si>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Юридические лица</t>
  </si>
  <si>
    <t>№ п/п</t>
  </si>
  <si>
    <t>Наименование</t>
  </si>
  <si>
    <t>1.</t>
  </si>
  <si>
    <t>1.1.</t>
  </si>
  <si>
    <t>1.1.1.</t>
  </si>
  <si>
    <t>ВН</t>
  </si>
  <si>
    <t>1.1.2.</t>
  </si>
  <si>
    <t>СН1</t>
  </si>
  <si>
    <t>1.1.3.</t>
  </si>
  <si>
    <t>СН2</t>
  </si>
  <si>
    <t>1.1.4.</t>
  </si>
  <si>
    <t>НН</t>
  </si>
  <si>
    <t>1.2.</t>
  </si>
  <si>
    <t>1.2.1.</t>
  </si>
  <si>
    <t>1.2.2.</t>
  </si>
  <si>
    <t>1.2.3.</t>
  </si>
  <si>
    <t>1.3.</t>
  </si>
  <si>
    <t>1.3.1.</t>
  </si>
  <si>
    <t>Физические лица</t>
  </si>
  <si>
    <t>1.3.2.</t>
  </si>
  <si>
    <t>Количество точек поставки всего</t>
  </si>
  <si>
    <t>Количество точек поставки, оборудованных приборами учета</t>
  </si>
  <si>
    <t>Вводные устройства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</si>
  <si>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</si>
  <si>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</si>
  <si>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220 кВ</t>
  </si>
  <si>
    <t>110 кВ</t>
  </si>
  <si>
    <t>35 кВ</t>
  </si>
  <si>
    <t>Длина воздушных линий, км</t>
  </si>
  <si>
    <t>1.4.</t>
  </si>
  <si>
    <t>2.</t>
  </si>
  <si>
    <t>Длина кабельных линий, км</t>
  </si>
  <si>
    <t>2.1.</t>
  </si>
  <si>
    <t>2.2.</t>
  </si>
  <si>
    <t>2.3.</t>
  </si>
  <si>
    <t>2.4.</t>
  </si>
  <si>
    <t>3.</t>
  </si>
  <si>
    <t>Количество подстанций, в т.ч.</t>
  </si>
  <si>
    <t>3.1.</t>
  </si>
  <si>
    <t>3.2.</t>
  </si>
  <si>
    <t>35 кв</t>
  </si>
  <si>
    <t>3.3.</t>
  </si>
  <si>
    <t>6 (10) кВ</t>
  </si>
  <si>
    <t>Износ, %*</t>
  </si>
  <si>
    <t>-</t>
  </si>
  <si>
    <t>Воздушные линии</t>
  </si>
  <si>
    <t>Кабельные линии</t>
  </si>
  <si>
    <t>1.2.4.</t>
  </si>
  <si>
    <t>Подстанции</t>
  </si>
  <si>
    <t>1.3.3.</t>
  </si>
  <si>
    <t>1.3.4.</t>
  </si>
  <si>
    <t>Показатель</t>
  </si>
  <si>
    <t>Невостребованная мощность, МВт</t>
  </si>
  <si>
    <t>Прогноз увеличения невостребованной мощности на основании инвестиционной программы, МВт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</si>
  <si>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</si>
  <si>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</si>
  <si>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</si>
  <si>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</si>
  <si>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</si>
  <si>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</si>
  <si>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Изме-нение,</t>
  </si>
  <si>
    <t xml:space="preserve">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</si>
  <si>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</si>
  <si>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</si>
  <si>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</si>
  <si>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</si>
  <si>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</si>
  <si>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</si>
  <si>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</si>
  <si>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</si>
  <si>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</si>
  <si>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</si>
  <si>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</si>
  <si>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</si>
  <si>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</si>
  <si>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прочее (указать)</t>
  </si>
  <si>
    <t>3.4.</t>
  </si>
  <si>
    <t>организация коммерческого учета электрической энергии</t>
  </si>
  <si>
    <t>на заключение договора на оказание услуг по передаче электрической энергии</t>
  </si>
  <si>
    <t>по технологическому присоединению</t>
  </si>
  <si>
    <t>Заявка на оказание услуг</t>
  </si>
  <si>
    <t>2.6.</t>
  </si>
  <si>
    <t>техническое обслуживание объектов электросетевого хозяйства</t>
  </si>
  <si>
    <t>2.5.</t>
  </si>
  <si>
    <t>качество обслуживания</t>
  </si>
  <si>
    <t>коммерческий учет электрической энергии</t>
  </si>
  <si>
    <t>осуществление технологического присоединения</t>
  </si>
  <si>
    <t>качество электрической энергии</t>
  </si>
  <si>
    <t>2.1.2.</t>
  </si>
  <si>
    <t>качество услуг по передаче электрической энергии</t>
  </si>
  <si>
    <t>2.1.1.</t>
  </si>
  <si>
    <t>оказание услуг по передаче электрической энергии, в том числе:</t>
  </si>
  <si>
    <t>Жалобы</t>
  </si>
  <si>
    <t>1.6.</t>
  </si>
  <si>
    <t>техническое обслуживание электросетевых объектов</t>
  </si>
  <si>
    <t>1.5.</t>
  </si>
  <si>
    <t>оказание услуг по передаче электрической энергии</t>
  </si>
  <si>
    <t>Всего обращений потребителей, в том числе:</t>
  </si>
  <si>
    <t>Изме-нение, %</t>
  </si>
  <si>
    <t>Прочее</t>
  </si>
  <si>
    <t>Письменная форма с использованием почтовой связи</t>
  </si>
  <si>
    <t>Электронная форма с использованием сети Интернет</t>
  </si>
  <si>
    <t>Заочная форма с использованием телефонной связи</t>
  </si>
  <si>
    <t>Очная форма</t>
  </si>
  <si>
    <t>Формы обслуживания</t>
  </si>
  <si>
    <t>Категории обращений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</si>
  <si>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</si>
  <si>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</si>
  <si>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</si>
  <si>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</si>
  <si>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</si>
  <si>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</si>
  <si>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</si>
  <si>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</si>
  <si>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</si>
  <si>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 xml:space="preserve">Количество сторонних организаций на территории офиса обслуживания </t>
  </si>
  <si>
    <t>нет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</si>
  <si>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</si>
  <si>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</si>
  <si>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</si>
  <si>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</si>
  <si>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</si>
  <si>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</si>
  <si>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</si>
  <si>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</si>
  <si>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</si>
  <si>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</si>
  <si>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</si>
  <si>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</si>
  <si>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Мероприятия не проводились.</t>
  </si>
  <si>
    <t>Дата обращения</t>
  </si>
  <si>
    <t>Форма обращения</t>
  </si>
  <si>
    <t>Обращения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</si>
  <si>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</si>
  <si>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</si>
  <si>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</si>
  <si>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</si>
  <si>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Техническое обслуживание электросетевых объектов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</si>
  <si>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</si>
  <si>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</si>
  <si>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</si>
  <si>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</si>
  <si>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</si>
  <si>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</si>
  <si>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</si>
  <si>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</si>
  <si>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</si>
  <si>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</si>
  <si>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</si>
  <si>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</si>
  <si>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ООО «Сетевое предприятие «Росэнерго» </t>
  </si>
  <si>
    <t>Прием заявок на оказание услуг по передаче электрической энергии, эксплуатационного обслуживания,  технологического присоединения</t>
  </si>
  <si>
    <t xml:space="preserve"> info@sprosenergo.ru</t>
  </si>
  <si>
    <t>8 (812) 249-91-91</t>
  </si>
  <si>
    <t>195176, Россия, г. Санкт-Петербург, ул.Панфилова, д.16А, лит.А</t>
  </si>
  <si>
    <t xml:space="preserve">1.1. Информация о количестве потребителей услуг ООО «Сетевое предприятие «Росэнерго» с разбивкой по уровням напряжения, категориям надежности потребителей и типу потребителей </t>
  </si>
  <si>
    <t xml:space="preserve">НН </t>
  </si>
  <si>
    <t>5=4-3</t>
  </si>
  <si>
    <t>4.</t>
  </si>
  <si>
    <t>5.</t>
  </si>
  <si>
    <t>СПб</t>
  </si>
  <si>
    <t>ЛО</t>
  </si>
  <si>
    <t>ООО «Сетевое предприятие «Росэнерго» на территории СПб</t>
  </si>
  <si>
    <t>ООО «Сетевое предприятие «Росэнерго» на территории ЛО</t>
  </si>
  <si>
    <t>* В данном разделе раскрыта иформация в отношении электросетевого оборудования, принадлежащего ООО «Сетевое предприятие «Росэнерго» на правах собственности.</t>
  </si>
  <si>
    <t>1. Выделен единый бесплатный абонентский номер телефона для обращений потребителей услуг по технологическому присоединению.
2. В целях оперативного получения потребителями консультаций и услуг по технологическому присоединению создана форма обратной связи на официальном сайте организации.
3. На официальном сайте организации размещены все необходимые типовые документы для подачи заявки на технологическое присоединение и заключение договора об осуществлении технологического присоединения.</t>
  </si>
  <si>
    <t>Очное обращение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</si>
  <si>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</si>
  <si>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</si>
  <si>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</si>
  <si>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8-800-505-01-23
8-812-925-55-76</t>
  </si>
  <si>
    <t xml:space="preserve">          В целях повышения качества оказания услуг по передаче электрической энергии, ООО."Сетевое предприятие "Росэнерго" проводило ремонтные работы в отчетном периоде согласно утвержденной адресной программе ремонтов, а также программе в области энергосбережения и повышения энергетической эффективности.</t>
  </si>
  <si>
    <t>2020 год</t>
  </si>
  <si>
    <t>4. На официальном сайте организации реализована возможность подачи заявки через личный кабинет и отслеживания этапов обработки.</t>
  </si>
  <si>
    <t>Информация о качестве обслуживания потребителей услуг
ООО «Сетевое предприятие «Росэнерго» за 2021 год
Раздел 4. Качество обслуживания
4.9. Информация по обращениям потребителей</t>
  </si>
  <si>
    <t>Информация о качестве обслуживания потребителей услуг
ООО «Сетевое предприятие «Росэнерго» за 2021 год
Раздел 4. Качество обслуживания
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</si>
  <si>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Информация о качестве обслуживания потребителей услуг
ООО «Сетевое предприятие «Росэнерго» за 2021 год
Раздел 4. Качество обслуживания
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действий)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</t>
  </si>
  <si>
    <t>Информация о качестве обслуживания потребителей услуг
ООО «Сетевое предприятие «Росэнерго» за 2021 год
Раздел 4. Качество обслуживания
4.3. Информация о заочном обслуживании потребителей посредством телефонной связи</t>
  </si>
  <si>
    <t>2021 год</t>
  </si>
  <si>
    <t>Информация о качестве обслуживания потребителей услуг
ООО «Сетевое предприятие «Росэнерго» за 2021 год
Раздел 4. Качество обслуживания
4.2. Информация о деятельности офисов обслуживания потребителей</t>
  </si>
  <si>
    <t>пн. - чт. 09.00 - 18.00
пт. 09.00 - 17.00 
перерыв  с 13.00 - 13.45</t>
  </si>
  <si>
    <t>Информация о качестве обслуживания потребителей услуг
ООО «Сетевое предприятие «Росэнерго» за 2021 год
Раздел 4. Качество обслуживания
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</t>
  </si>
  <si>
    <t>Информация о качестве обслуживания потребителей услуг
ООО «Сетевое предприятие «Росэнерго» за 2021 год
Раздел 3. Информация о качестве услуг по технологическому присоединению
3.4. Сведения о качестве услуг по технологическому присоединению к электрическим сетям сетевой организации</t>
  </si>
  <si>
    <t>Информация о качестве обслуживания потребителей услуг
ООО «Сетевое предприятие «Росэнерго» за 2021 год
Раздел 3. Информация о качестве услуг по технологическому присоединению
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</si>
  <si>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Информация о качестве обслуживания потребителей услуг
ООО «Сетевое предприятие «Росэнерго» за 2021 год
Раздел 3. Информация о качестве услуг по технологическому присоединению
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</t>
  </si>
  <si>
    <t>Информация о качестве обслуживания потребителей услуг
ООО «Сетевое предприятие «Росэнерго» за 2021 год
Раздел 2. Информация о качестве услуг по передаче электрической энергии
2.3.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</si>
  <si>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Информация о качестве обслуживания потребителей услуг
ООО «Сетевое предприятие «Росэнерго» за 2021 год
Раздел 1. Общая информация о сетевой организации
1.4. Уровень физического износа объектов электросетевого хозяйства сетевой организации</t>
  </si>
  <si>
    <t>Информация о качестве обслуживания потребителей услуг
ООО «Сетевое предприятие «Росэнерго» за 2021 год
Раздел 1. Общая информация о сетевой организации
1.3. Информация об объектах электросетевого хозяйства сетевой организации</t>
  </si>
  <si>
    <t>Информация о качестве обслуживания потребителей услуг
ООО «Сетевое предприятие «Росэнерго» за 2021 год
Раздел 1. Общая информация о сетевой организации
1.2. Количество точек поставки и точек поставки, оборудованных приборами учета электроэнергии</t>
  </si>
  <si>
    <t>Информация о качестве обслуживания потребителей услуг
ООО «Сетевое предприятие «Росэнерго» за 2021 год
Раздел 1. Общая информация о сетевой организации</t>
  </si>
  <si>
    <t xml:space="preserve">   В связи с распространением на территории РФ короновирусной инфекции в 2021 году осуществление личного приема потребителей было ограничено, взаимодествие осуществлялось приемущественно по телекомунникационным каналам связи. В связи с удаленным режимом работы сотрудников и заболеванием сотрудников короновирусной инфекцией сроки ответов по некоторым вопросам были увеличины.
   </t>
  </si>
  <si>
    <t>Итого за 2021 г.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</si>
</sst>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00"/>
    <numFmt numFmtId="165" formatCode="0.0"/>
    <numFmt numFmtId="166" formatCode="_-* #,##0\ _₽_-;\-* #,##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 tint="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b/>
      <sz val="10"/>
      <color theme="1" tint="0.34998626667073579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  <font>
      <i/>
      <sz val="12"/>
      <color theme="1" tint="0.34998626667073579"/>
      <name val="Times New Roman"/>
      <family val="1"/>
      <charset val="204"/>
    </font>
    <font>
      <u/>
      <sz val="11"/>
      <color theme="1" tint="0.34998626667073579"/>
      <name val="Times New Roman"/>
      <family val="1"/>
      <charset val="204"/>
    </font>
    <font>
      <b/>
      <sz val="9"/>
      <color theme="1" tint="0.34998626667073579"/>
      <name val="Times New Roman"/>
      <family val="1"/>
      <charset val="204"/>
    </font>
    <font>
      <sz val="9"/>
      <color theme="1" tint="0.34998626667073579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4" applyFont="1"/>
    <xf numFmtId="0" fontId="8" fillId="0" borderId="0" xfId="1" applyFont="1" applyFill="1" applyBorder="1"/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4" applyFont="1"/>
    <xf numFmtId="0" fontId="7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justify" vertical="center" wrapText="1"/>
    </xf>
    <xf numFmtId="0" fontId="10" fillId="0" borderId="1" xfId="4" applyFont="1" applyFill="1" applyBorder="1" applyAlignment="1">
      <alignment horizontal="right" vertical="center" wrapText="1"/>
    </xf>
    <xf numFmtId="0" fontId="11" fillId="3" borderId="1" xfId="4" applyFont="1" applyFill="1" applyBorder="1" applyAlignment="1">
      <alignment horizontal="justify" vertical="center" wrapText="1"/>
    </xf>
    <xf numFmtId="0" fontId="11" fillId="3" borderId="1" xfId="4" applyFont="1" applyFill="1" applyBorder="1" applyAlignment="1">
      <alignment horizontal="right" vertical="center" wrapText="1"/>
    </xf>
    <xf numFmtId="49" fontId="10" fillId="0" borderId="0" xfId="4" applyNumberFormat="1" applyFont="1"/>
    <xf numFmtId="0" fontId="7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justify" vertical="center" wrapText="1"/>
    </xf>
    <xf numFmtId="0" fontId="12" fillId="0" borderId="1" xfId="4" applyFont="1" applyBorder="1" applyAlignment="1">
      <alignment horizontal="justify" vertical="center" wrapText="1"/>
    </xf>
    <xf numFmtId="0" fontId="10" fillId="0" borderId="1" xfId="4" applyFont="1" applyBorder="1" applyAlignment="1">
      <alignment horizontal="right" vertical="center" wrapText="1"/>
    </xf>
    <xf numFmtId="164" fontId="10" fillId="0" borderId="0" xfId="4" applyNumberFormat="1" applyFont="1"/>
    <xf numFmtId="0" fontId="10" fillId="0" borderId="0" xfId="4" applyFont="1" applyFill="1"/>
    <xf numFmtId="0" fontId="7" fillId="0" borderId="0" xfId="4" applyFont="1" applyFill="1"/>
    <xf numFmtId="10" fontId="10" fillId="0" borderId="1" xfId="8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/>
    </xf>
    <xf numFmtId="0" fontId="7" fillId="0" borderId="1" xfId="4" applyFont="1" applyBorder="1" applyAlignment="1">
      <alignment horizontal="center" vertical="center"/>
    </xf>
    <xf numFmtId="1" fontId="10" fillId="0" borderId="1" xfId="4" applyNumberFormat="1" applyFont="1" applyBorder="1"/>
    <xf numFmtId="0" fontId="12" fillId="0" borderId="1" xfId="4" applyFont="1" applyBorder="1" applyAlignment="1">
      <alignment horizontal="center" vertical="center" wrapText="1"/>
    </xf>
    <xf numFmtId="1" fontId="12" fillId="0" borderId="1" xfId="4" applyNumberFormat="1" applyFont="1" applyBorder="1"/>
    <xf numFmtId="164" fontId="10" fillId="0" borderId="1" xfId="4" applyNumberFormat="1" applyFont="1" applyBorder="1"/>
    <xf numFmtId="164" fontId="12" fillId="0" borderId="1" xfId="4" applyNumberFormat="1" applyFont="1" applyBorder="1"/>
    <xf numFmtId="2" fontId="10" fillId="0" borderId="1" xfId="4" applyNumberFormat="1" applyFont="1" applyBorder="1"/>
    <xf numFmtId="2" fontId="12" fillId="0" borderId="1" xfId="4" applyNumberFormat="1" applyFont="1" applyBorder="1"/>
    <xf numFmtId="49" fontId="7" fillId="0" borderId="1" xfId="4" applyNumberFormat="1" applyFont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49" fontId="11" fillId="3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/>
    </xf>
    <xf numFmtId="0" fontId="7" fillId="0" borderId="0" xfId="4" applyFont="1" applyAlignment="1">
      <alignment vertical="top" wrapText="1"/>
    </xf>
    <xf numFmtId="0" fontId="7" fillId="0" borderId="5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justify" vertical="center" wrapText="1"/>
    </xf>
    <xf numFmtId="0" fontId="10" fillId="0" borderId="2" xfId="4" applyFont="1" applyBorder="1" applyAlignment="1">
      <alignment horizontal="right" vertical="center" wrapText="1"/>
    </xf>
    <xf numFmtId="0" fontId="10" fillId="0" borderId="12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justify" vertical="center" wrapText="1"/>
    </xf>
    <xf numFmtId="0" fontId="10" fillId="0" borderId="3" xfId="4" applyFont="1" applyBorder="1" applyAlignment="1">
      <alignment horizontal="right" vertical="center" wrapText="1"/>
    </xf>
    <xf numFmtId="0" fontId="7" fillId="0" borderId="12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justify" vertical="center" wrapText="1"/>
    </xf>
    <xf numFmtId="0" fontId="10" fillId="0" borderId="4" xfId="4" applyFont="1" applyBorder="1" applyAlignment="1">
      <alignment horizontal="right" vertical="center" wrapText="1"/>
    </xf>
    <xf numFmtId="0" fontId="10" fillId="0" borderId="1" xfId="4" applyFont="1" applyBorder="1" applyAlignment="1">
      <alignment vertical="center" wrapText="1"/>
    </xf>
    <xf numFmtId="16" fontId="10" fillId="0" borderId="1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43" fontId="10" fillId="4" borderId="1" xfId="4" applyNumberFormat="1" applyFont="1" applyFill="1" applyBorder="1" applyAlignment="1">
      <alignment horizontal="center" vertical="center" wrapText="1"/>
    </xf>
    <xf numFmtId="166" fontId="10" fillId="4" borderId="1" xfId="4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4" fontId="10" fillId="0" borderId="0" xfId="4" applyNumberFormat="1" applyFont="1"/>
    <xf numFmtId="9" fontId="10" fillId="0" borderId="1" xfId="8" applyFont="1" applyBorder="1" applyAlignment="1">
      <alignment horizontal="right" vertical="center" wrapText="1"/>
    </xf>
    <xf numFmtId="9" fontId="10" fillId="0" borderId="1" xfId="8" applyFont="1" applyBorder="1" applyAlignment="1">
      <alignment horizontal="center" vertical="center" wrapText="1"/>
    </xf>
    <xf numFmtId="1" fontId="10" fillId="0" borderId="1" xfId="4" applyNumberFormat="1" applyFont="1" applyFill="1" applyBorder="1" applyAlignment="1">
      <alignment horizontal="center" vertical="center" wrapText="1"/>
    </xf>
    <xf numFmtId="166" fontId="14" fillId="0" borderId="1" xfId="4" applyNumberFormat="1" applyFont="1" applyFill="1" applyBorder="1" applyAlignment="1">
      <alignment horizontal="center" vertical="center"/>
    </xf>
    <xf numFmtId="165" fontId="5" fillId="0" borderId="1" xfId="4" applyNumberFormat="1" applyFont="1" applyBorder="1" applyAlignment="1">
      <alignment horizontal="right" vertical="center" wrapText="1"/>
    </xf>
    <xf numFmtId="165" fontId="16" fillId="3" borderId="1" xfId="4" applyNumberFormat="1" applyFont="1" applyFill="1" applyBorder="1" applyAlignment="1">
      <alignment horizontal="right" vertical="center" wrapText="1"/>
    </xf>
    <xf numFmtId="2" fontId="5" fillId="0" borderId="1" xfId="4" applyNumberFormat="1" applyFont="1" applyBorder="1"/>
    <xf numFmtId="2" fontId="16" fillId="0" borderId="1" xfId="4" applyNumberFormat="1" applyFont="1" applyBorder="1"/>
    <xf numFmtId="9" fontId="10" fillId="0" borderId="1" xfId="8" applyFont="1" applyFill="1" applyBorder="1" applyAlignment="1">
      <alignment horizontal="center" vertical="center" wrapText="1"/>
    </xf>
    <xf numFmtId="43" fontId="10" fillId="0" borderId="0" xfId="4" applyNumberFormat="1" applyFont="1" applyFill="1"/>
    <xf numFmtId="16" fontId="10" fillId="0" borderId="1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/>
    <xf numFmtId="9" fontId="10" fillId="0" borderId="0" xfId="6" applyFont="1" applyFill="1" applyBorder="1" applyAlignment="1">
      <alignment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top" wrapText="1"/>
    </xf>
    <xf numFmtId="0" fontId="9" fillId="2" borderId="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0" xfId="4" applyFont="1" applyBorder="1" applyAlignment="1">
      <alignment horizontal="center" vertical="top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top" wrapText="1"/>
    </xf>
    <xf numFmtId="0" fontId="7" fillId="2" borderId="1" xfId="4" applyFont="1" applyFill="1" applyBorder="1" applyAlignment="1">
      <alignment horizontal="center"/>
    </xf>
    <xf numFmtId="0" fontId="7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vertical="top"/>
    </xf>
    <xf numFmtId="0" fontId="10" fillId="0" borderId="0" xfId="4" applyFont="1" applyFill="1" applyAlignment="1">
      <alignment horizontal="justify" vertical="top" wrapText="1"/>
    </xf>
    <xf numFmtId="0" fontId="10" fillId="0" borderId="0" xfId="4" applyFont="1" applyFill="1" applyAlignment="1">
      <alignment horizontal="justify" vertical="top"/>
    </xf>
    <xf numFmtId="0" fontId="10" fillId="0" borderId="0" xfId="4" applyFont="1" applyBorder="1" applyAlignment="1">
      <alignment horizontal="justify" vertical="top" wrapText="1"/>
    </xf>
    <xf numFmtId="0" fontId="7" fillId="0" borderId="0" xfId="4" applyFont="1" applyAlignment="1">
      <alignment horizontal="center" vertical="top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left" vertical="top" wrapText="1"/>
    </xf>
    <xf numFmtId="0" fontId="10" fillId="0" borderId="0" xfId="4" applyFont="1" applyAlignment="1">
      <alignment horizontal="left" vertical="top"/>
    </xf>
    <xf numFmtId="0" fontId="5" fillId="0" borderId="0" xfId="4" applyFont="1" applyAlignment="1">
      <alignment horizontal="justify" vertical="top" wrapText="1"/>
    </xf>
    <xf numFmtId="0" fontId="5" fillId="0" borderId="0" xfId="4" applyFont="1" applyAlignment="1">
      <alignment horizontal="justify" vertical="top"/>
    </xf>
    <xf numFmtId="0" fontId="7" fillId="0" borderId="1" xfId="4" applyFont="1" applyFill="1" applyBorder="1" applyAlignment="1">
      <alignment horizontal="center"/>
    </xf>
    <xf numFmtId="0" fontId="17" fillId="0" borderId="0" xfId="1" applyFont="1" applyFill="1" applyBorder="1"/>
  </cellXfs>
  <cellStyles count="9">
    <cellStyle name="Normal" xfId="2"/>
    <cellStyle name="Гиперссылка" xfId="7" builtinId="8"/>
    <cellStyle name="Обычный" xfId="0" builtinId="0"/>
    <cellStyle name="Обычный 2" xfId="1"/>
    <cellStyle name="Обычный 2 2" xfId="5"/>
    <cellStyle name="Обычный 3" xfId="3"/>
    <cellStyle name="Обычный 4" xfId="4"/>
    <cellStyle name="Процентный" xfId="8" builtinId="5"/>
    <cellStyle name="Процентный 2" xfId="6"/>
  </cellStyles>
  <dxfs count="0"/>
  <tableStyles count="0" defaultTableStyle="TableStyleMedium9" defaultPivotStyle="PivotStyleLight16"/>
  <colors>
    <mruColors>
      <color rgb="FFFFFF99"/>
      <color rgb="FF00FF0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3\otdel_tex\&#1048;&#1085;&#1078;&#1077;&#1085;&#1077;&#1088;%20&#1055;&#1058;&#1054;\&#1053;&#1072;&#1076;&#1077;&#1078;&#1085;&#1086;&#1089;&#1090;&#1100;%20&#1080;%20&#1082;&#1072;&#1095;&#1077;&#1089;&#1090;&#1074;&#1086;%20&#1069;&#1069;\&#1060;.8.1.1\&#1060;.8.1.1%20%202021&#1075;\&#1060;&#1086;&#1088;&#1084;&#1072;%208.1.1.%20&#1079;&#1072;%204%20&#1082;&#1074;&#1072;&#1088;&#1090;&#1072;&#1083;%202021\&#1060;%208.1.1%20%20&#1051;&#1054;%20&#1079;&#1072;%204%20&#1082;&#1074;&#1072;&#1088;&#1090;&#1072;&#1083;%20(&#1054;&#1082;&#1090;&#1103;&#1073;&#1088;&#1100;,&#1085;&#1086;&#1103;&#1073;&#1088;&#1100;,%20&#1076;&#1077;&#1082;&#1072;&#1073;&#1088;&#1100;)%20%20%202021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3\dogovora\&#1054;&#1058;&#1063;&#1045;&#1058;&#1053;&#1054;&#1057;&#1058;&#1068;\&#1054;&#1090;&#1095;&#1077;&#1090;&#1099;%20&#1045;&#1048;&#1040;&#1057;\EE.NET.OBORUD.QV.4.178\&#1051;&#1054;\EE.NET.OBORUD.QV.4.178_v.1.5%20&#1051;&#1054;%20&#1079;&#1072;%202021%20&#1075;&#1086;&#1076;%2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8.1.1"/>
      <sheetName val="ЛО за октябрь  2021"/>
      <sheetName val="ЛО за ноябрь 2021"/>
      <sheetName val="ЛО за декабрь 2021"/>
      <sheetName val="форма 1.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4">
          <cell r="J44">
            <v>29.597000000000001</v>
          </cell>
        </row>
        <row r="45">
          <cell r="J45">
            <v>12.204000000000001</v>
          </cell>
        </row>
        <row r="46">
          <cell r="J46">
            <v>18.497999999999998</v>
          </cell>
        </row>
        <row r="48">
          <cell r="J48">
            <v>32.037909999999997</v>
          </cell>
        </row>
        <row r="51">
          <cell r="J51">
            <v>9.7539999999999996</v>
          </cell>
        </row>
        <row r="52">
          <cell r="J52">
            <v>0.39500000000000002</v>
          </cell>
        </row>
        <row r="53">
          <cell r="J53">
            <v>28.888659999999998</v>
          </cell>
        </row>
        <row r="54">
          <cell r="J54">
            <v>28.773499999999999</v>
          </cell>
        </row>
      </sheetData>
      <sheetData sheetId="9">
        <row r="42">
          <cell r="J42">
            <v>8</v>
          </cell>
        </row>
        <row r="56">
          <cell r="J56">
            <v>2</v>
          </cell>
        </row>
        <row r="57">
          <cell r="J57">
            <v>70</v>
          </cell>
        </row>
        <row r="58">
          <cell r="J58">
            <v>10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@nesk.su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topLeftCell="A4" zoomScaleNormal="100" zoomScaleSheetLayoutView="100" workbookViewId="0">
      <selection activeCell="O14" sqref="O14"/>
    </sheetView>
  </sheetViews>
  <sheetFormatPr defaultColWidth="9.140625" defaultRowHeight="12.75"/>
  <cols>
    <col min="1" max="1" width="18.140625" style="2" customWidth="1"/>
    <col min="2" max="2" width="15.5703125" style="2" customWidth="1"/>
    <col min="3" max="5" width="15.140625" style="2" customWidth="1"/>
    <col min="6" max="6" width="15.140625" style="112" customWidth="1"/>
    <col min="7" max="9" width="15.140625" style="2" customWidth="1"/>
    <col min="10" max="16384" width="9.140625" style="2"/>
  </cols>
  <sheetData>
    <row r="1" spans="1:9" ht="67.5" customHeight="1">
      <c r="A1" s="89" t="s">
        <v>202</v>
      </c>
      <c r="B1" s="89"/>
      <c r="C1" s="89"/>
      <c r="D1" s="89"/>
      <c r="E1" s="89"/>
      <c r="F1" s="89"/>
      <c r="G1" s="89"/>
      <c r="H1" s="89"/>
      <c r="I1" s="89"/>
    </row>
    <row r="2" spans="1:9" ht="30.75" customHeight="1">
      <c r="A2" s="91" t="s">
        <v>168</v>
      </c>
      <c r="B2" s="91"/>
      <c r="C2" s="91"/>
      <c r="D2" s="91"/>
      <c r="E2" s="91"/>
      <c r="F2" s="91"/>
      <c r="G2" s="91"/>
      <c r="H2" s="91"/>
      <c r="I2" s="91"/>
    </row>
    <row r="3" spans="1:9" ht="12" customHeight="1">
      <c r="A3" s="90" t="s">
        <v>173</v>
      </c>
      <c r="B3" s="90"/>
      <c r="C3" s="90"/>
      <c r="D3" s="90"/>
      <c r="E3" s="90"/>
      <c r="F3" s="90"/>
      <c r="G3" s="90"/>
      <c r="H3" s="90"/>
      <c r="I3" s="90"/>
    </row>
    <row r="4" spans="1:9">
      <c r="A4" s="86" t="s">
        <v>175</v>
      </c>
      <c r="B4" s="86" t="s">
        <v>0</v>
      </c>
      <c r="C4" s="87" t="s">
        <v>1</v>
      </c>
      <c r="D4" s="87" t="s">
        <v>185</v>
      </c>
      <c r="E4" s="87"/>
      <c r="F4" s="87" t="s">
        <v>191</v>
      </c>
      <c r="G4" s="87"/>
      <c r="H4" s="3" t="s">
        <v>2</v>
      </c>
      <c r="I4" s="3" t="s">
        <v>2</v>
      </c>
    </row>
    <row r="5" spans="1:9" ht="25.5">
      <c r="A5" s="86"/>
      <c r="B5" s="86"/>
      <c r="C5" s="87"/>
      <c r="D5" s="59" t="s">
        <v>3</v>
      </c>
      <c r="E5" s="59" t="s">
        <v>4</v>
      </c>
      <c r="F5" s="84" t="s">
        <v>3</v>
      </c>
      <c r="G5" s="59" t="s">
        <v>4</v>
      </c>
      <c r="H5" s="3" t="s">
        <v>3</v>
      </c>
      <c r="I5" s="3" t="s">
        <v>4</v>
      </c>
    </row>
    <row r="6" spans="1:9">
      <c r="A6" s="86"/>
      <c r="B6" s="88" t="s">
        <v>5</v>
      </c>
      <c r="C6" s="4" t="s">
        <v>6</v>
      </c>
      <c r="D6" s="5">
        <v>0</v>
      </c>
      <c r="E6" s="5">
        <f t="shared" ref="E6:I8" si="0">E9+E12+E15+E18</f>
        <v>0</v>
      </c>
      <c r="F6" s="5">
        <f>F9+F12+F15+F18</f>
        <v>0</v>
      </c>
      <c r="G6" s="5">
        <f>G9+G12+G15+G18</f>
        <v>0</v>
      </c>
      <c r="H6" s="5">
        <f>H9+H12+H15+H18</f>
        <v>0</v>
      </c>
      <c r="I6" s="5">
        <f t="shared" si="0"/>
        <v>0</v>
      </c>
    </row>
    <row r="7" spans="1:9">
      <c r="A7" s="86"/>
      <c r="B7" s="88"/>
      <c r="C7" s="4" t="s">
        <v>7</v>
      </c>
      <c r="D7" s="5">
        <v>40</v>
      </c>
      <c r="E7" s="5">
        <v>0</v>
      </c>
      <c r="F7" s="5">
        <f>F10+F13+F16+F19</f>
        <v>53</v>
      </c>
      <c r="G7" s="5">
        <f>G10+G13+G16+G19</f>
        <v>0</v>
      </c>
      <c r="H7" s="5">
        <f t="shared" si="0"/>
        <v>13</v>
      </c>
      <c r="I7" s="5">
        <f t="shared" si="0"/>
        <v>0</v>
      </c>
    </row>
    <row r="8" spans="1:9">
      <c r="A8" s="86"/>
      <c r="B8" s="88"/>
      <c r="C8" s="4" t="s">
        <v>8</v>
      </c>
      <c r="D8" s="5">
        <v>40</v>
      </c>
      <c r="E8" s="5">
        <v>0</v>
      </c>
      <c r="F8" s="5">
        <f>F11+F14+F17+F20</f>
        <v>49</v>
      </c>
      <c r="G8" s="5">
        <f>G11+G14+G17+G20</f>
        <v>25</v>
      </c>
      <c r="H8" s="5">
        <f>H11+H14+H17+H20</f>
        <v>9</v>
      </c>
      <c r="I8" s="5">
        <f t="shared" si="0"/>
        <v>25</v>
      </c>
    </row>
    <row r="9" spans="1:9">
      <c r="A9" s="86"/>
      <c r="B9" s="88" t="s">
        <v>9</v>
      </c>
      <c r="C9" s="4" t="s">
        <v>6</v>
      </c>
      <c r="D9" s="64">
        <v>0</v>
      </c>
      <c r="E9" s="64">
        <v>0</v>
      </c>
      <c r="F9" s="64">
        <v>0</v>
      </c>
      <c r="G9" s="83">
        <v>0</v>
      </c>
      <c r="H9" s="5">
        <f t="shared" ref="H9:I20" si="1">F9-D9</f>
        <v>0</v>
      </c>
      <c r="I9" s="5">
        <f t="shared" si="1"/>
        <v>0</v>
      </c>
    </row>
    <row r="10" spans="1:9">
      <c r="A10" s="86"/>
      <c r="B10" s="88"/>
      <c r="C10" s="4" t="s">
        <v>7</v>
      </c>
      <c r="D10" s="64">
        <v>0</v>
      </c>
      <c r="E10" s="64">
        <v>0</v>
      </c>
      <c r="F10" s="64">
        <v>0</v>
      </c>
      <c r="G10" s="83">
        <v>0</v>
      </c>
      <c r="H10" s="5">
        <f t="shared" si="1"/>
        <v>0</v>
      </c>
      <c r="I10" s="5">
        <f t="shared" si="1"/>
        <v>0</v>
      </c>
    </row>
    <row r="11" spans="1:9">
      <c r="A11" s="86"/>
      <c r="B11" s="88"/>
      <c r="C11" s="4" t="s">
        <v>8</v>
      </c>
      <c r="D11" s="64">
        <v>0</v>
      </c>
      <c r="E11" s="64">
        <v>0</v>
      </c>
      <c r="F11" s="64">
        <v>0</v>
      </c>
      <c r="G11" s="83">
        <v>0</v>
      </c>
      <c r="H11" s="5">
        <f t="shared" si="1"/>
        <v>0</v>
      </c>
      <c r="I11" s="5">
        <f t="shared" si="1"/>
        <v>0</v>
      </c>
    </row>
    <row r="12" spans="1:9">
      <c r="A12" s="86"/>
      <c r="B12" s="88" t="s">
        <v>10</v>
      </c>
      <c r="C12" s="4" t="s">
        <v>6</v>
      </c>
      <c r="D12" s="64">
        <v>0</v>
      </c>
      <c r="E12" s="64">
        <v>0</v>
      </c>
      <c r="F12" s="64">
        <v>0</v>
      </c>
      <c r="G12" s="83">
        <v>0</v>
      </c>
      <c r="H12" s="5">
        <f t="shared" si="1"/>
        <v>0</v>
      </c>
      <c r="I12" s="5">
        <f t="shared" si="1"/>
        <v>0</v>
      </c>
    </row>
    <row r="13" spans="1:9">
      <c r="A13" s="86"/>
      <c r="B13" s="88"/>
      <c r="C13" s="4" t="s">
        <v>7</v>
      </c>
      <c r="D13" s="64">
        <v>2</v>
      </c>
      <c r="E13" s="64">
        <v>0</v>
      </c>
      <c r="F13" s="64">
        <v>1</v>
      </c>
      <c r="G13" s="83">
        <v>0</v>
      </c>
      <c r="H13" s="5">
        <f t="shared" si="1"/>
        <v>-1</v>
      </c>
      <c r="I13" s="5">
        <f t="shared" si="1"/>
        <v>0</v>
      </c>
    </row>
    <row r="14" spans="1:9">
      <c r="A14" s="86"/>
      <c r="B14" s="88"/>
      <c r="C14" s="4" t="s">
        <v>8</v>
      </c>
      <c r="D14" s="64">
        <v>0</v>
      </c>
      <c r="E14" s="64">
        <v>0</v>
      </c>
      <c r="F14" s="64">
        <v>0</v>
      </c>
      <c r="G14" s="83">
        <v>0</v>
      </c>
      <c r="H14" s="5">
        <f t="shared" si="1"/>
        <v>0</v>
      </c>
      <c r="I14" s="5">
        <f t="shared" si="1"/>
        <v>0</v>
      </c>
    </row>
    <row r="15" spans="1:9">
      <c r="A15" s="86"/>
      <c r="B15" s="88" t="s">
        <v>11</v>
      </c>
      <c r="C15" s="4" t="s">
        <v>6</v>
      </c>
      <c r="D15" s="64">
        <v>0</v>
      </c>
      <c r="E15" s="64">
        <v>0</v>
      </c>
      <c r="F15" s="64">
        <v>0</v>
      </c>
      <c r="G15" s="83">
        <v>0</v>
      </c>
      <c r="H15" s="5">
        <f t="shared" si="1"/>
        <v>0</v>
      </c>
      <c r="I15" s="5">
        <f t="shared" si="1"/>
        <v>0</v>
      </c>
    </row>
    <row r="16" spans="1:9">
      <c r="A16" s="86"/>
      <c r="B16" s="88"/>
      <c r="C16" s="4" t="s">
        <v>7</v>
      </c>
      <c r="D16" s="64">
        <v>38</v>
      </c>
      <c r="E16" s="64">
        <v>0</v>
      </c>
      <c r="F16" s="64">
        <v>43</v>
      </c>
      <c r="G16" s="83">
        <v>0</v>
      </c>
      <c r="H16" s="5">
        <f t="shared" si="1"/>
        <v>5</v>
      </c>
      <c r="I16" s="5">
        <f t="shared" si="1"/>
        <v>0</v>
      </c>
    </row>
    <row r="17" spans="1:9">
      <c r="A17" s="86"/>
      <c r="B17" s="88"/>
      <c r="C17" s="4" t="s">
        <v>8</v>
      </c>
      <c r="D17" s="64">
        <v>31</v>
      </c>
      <c r="E17" s="64">
        <v>0</v>
      </c>
      <c r="F17" s="64">
        <v>29</v>
      </c>
      <c r="G17" s="83">
        <v>0</v>
      </c>
      <c r="H17" s="5">
        <f t="shared" si="1"/>
        <v>-2</v>
      </c>
      <c r="I17" s="5">
        <f t="shared" si="1"/>
        <v>0</v>
      </c>
    </row>
    <row r="18" spans="1:9">
      <c r="A18" s="86"/>
      <c r="B18" s="88" t="s">
        <v>169</v>
      </c>
      <c r="C18" s="4" t="s">
        <v>6</v>
      </c>
      <c r="D18" s="64">
        <v>0</v>
      </c>
      <c r="E18" s="64">
        <v>0</v>
      </c>
      <c r="F18" s="64">
        <v>0</v>
      </c>
      <c r="G18" s="83">
        <v>0</v>
      </c>
      <c r="H18" s="5">
        <f>F18-D18</f>
        <v>0</v>
      </c>
      <c r="I18" s="5">
        <f t="shared" si="1"/>
        <v>0</v>
      </c>
    </row>
    <row r="19" spans="1:9">
      <c r="A19" s="86"/>
      <c r="B19" s="88"/>
      <c r="C19" s="4" t="s">
        <v>7</v>
      </c>
      <c r="D19" s="64">
        <v>0</v>
      </c>
      <c r="E19" s="64">
        <v>0</v>
      </c>
      <c r="F19" s="64">
        <v>9</v>
      </c>
      <c r="G19" s="83">
        <v>0</v>
      </c>
      <c r="H19" s="5">
        <f t="shared" si="1"/>
        <v>9</v>
      </c>
      <c r="I19" s="5">
        <f t="shared" si="1"/>
        <v>0</v>
      </c>
    </row>
    <row r="20" spans="1:9">
      <c r="A20" s="86"/>
      <c r="B20" s="88"/>
      <c r="C20" s="6" t="s">
        <v>8</v>
      </c>
      <c r="D20" s="64">
        <v>9</v>
      </c>
      <c r="E20" s="64">
        <v>0</v>
      </c>
      <c r="F20" s="64">
        <v>20</v>
      </c>
      <c r="G20" s="83">
        <v>25</v>
      </c>
      <c r="H20" s="5">
        <f t="shared" si="1"/>
        <v>11</v>
      </c>
      <c r="I20" s="5">
        <f t="shared" si="1"/>
        <v>25</v>
      </c>
    </row>
    <row r="21" spans="1:9">
      <c r="A21" s="90" t="s">
        <v>174</v>
      </c>
      <c r="B21" s="90"/>
      <c r="C21" s="90"/>
      <c r="D21" s="90"/>
      <c r="E21" s="90"/>
      <c r="F21" s="90"/>
      <c r="G21" s="90"/>
      <c r="H21" s="90"/>
      <c r="I21" s="90"/>
    </row>
    <row r="22" spans="1:9">
      <c r="A22" s="86" t="s">
        <v>176</v>
      </c>
      <c r="B22" s="86" t="s">
        <v>0</v>
      </c>
      <c r="C22" s="87" t="s">
        <v>1</v>
      </c>
      <c r="D22" s="87" t="s">
        <v>185</v>
      </c>
      <c r="E22" s="87"/>
      <c r="F22" s="87" t="s">
        <v>191</v>
      </c>
      <c r="G22" s="87"/>
      <c r="H22" s="3" t="s">
        <v>2</v>
      </c>
      <c r="I22" s="3" t="s">
        <v>2</v>
      </c>
    </row>
    <row r="23" spans="1:9" ht="25.5">
      <c r="A23" s="86"/>
      <c r="B23" s="86"/>
      <c r="C23" s="87"/>
      <c r="D23" s="59" t="s">
        <v>3</v>
      </c>
      <c r="E23" s="59" t="s">
        <v>4</v>
      </c>
      <c r="F23" s="84" t="s">
        <v>3</v>
      </c>
      <c r="G23" s="59" t="s">
        <v>4</v>
      </c>
      <c r="H23" s="3" t="s">
        <v>3</v>
      </c>
      <c r="I23" s="3" t="s">
        <v>4</v>
      </c>
    </row>
    <row r="24" spans="1:9">
      <c r="A24" s="86"/>
      <c r="B24" s="88" t="s">
        <v>5</v>
      </c>
      <c r="C24" s="4" t="s">
        <v>6</v>
      </c>
      <c r="D24" s="5">
        <v>0</v>
      </c>
      <c r="E24" s="5">
        <v>0</v>
      </c>
      <c r="F24" s="5">
        <f>F27+F30+F33+F36</f>
        <v>0</v>
      </c>
      <c r="G24" s="5">
        <f>G27+G30+G33+G36</f>
        <v>0</v>
      </c>
      <c r="H24" s="5">
        <f>H27+H30+H33+H36</f>
        <v>0</v>
      </c>
      <c r="I24" s="5">
        <f t="shared" ref="I24" si="2">I27+I30+I33+I36</f>
        <v>0</v>
      </c>
    </row>
    <row r="25" spans="1:9">
      <c r="A25" s="86"/>
      <c r="B25" s="88"/>
      <c r="C25" s="4" t="s">
        <v>7</v>
      </c>
      <c r="D25" s="5">
        <v>11</v>
      </c>
      <c r="E25" s="5">
        <v>0</v>
      </c>
      <c r="F25" s="5">
        <f>F28+F31+F34+F37</f>
        <v>7</v>
      </c>
      <c r="G25" s="5">
        <f>G28+G31+G34+G37</f>
        <v>0</v>
      </c>
      <c r="H25" s="5">
        <f>H28+H31+H34+H37</f>
        <v>-4</v>
      </c>
      <c r="I25" s="5">
        <f t="shared" ref="I25" si="3">I28+I31+I34+I37</f>
        <v>0</v>
      </c>
    </row>
    <row r="26" spans="1:9">
      <c r="A26" s="86"/>
      <c r="B26" s="88"/>
      <c r="C26" s="4" t="s">
        <v>8</v>
      </c>
      <c r="D26" s="5">
        <v>41</v>
      </c>
      <c r="E26" s="5">
        <v>0</v>
      </c>
      <c r="F26" s="5">
        <f>F29+F32+F35+F38</f>
        <v>74</v>
      </c>
      <c r="G26" s="5">
        <f>G29+G32+G35+G38</f>
        <v>94</v>
      </c>
      <c r="H26" s="5">
        <f>H29+H32+H35+H38</f>
        <v>33</v>
      </c>
      <c r="I26" s="5">
        <f t="shared" ref="I26" si="4">I29+I32+I35+I38</f>
        <v>94</v>
      </c>
    </row>
    <row r="27" spans="1:9">
      <c r="A27" s="86"/>
      <c r="B27" s="88" t="s">
        <v>9</v>
      </c>
      <c r="C27" s="4" t="s">
        <v>6</v>
      </c>
      <c r="D27" s="64">
        <v>0</v>
      </c>
      <c r="E27" s="64">
        <v>0</v>
      </c>
      <c r="F27" s="64">
        <v>0</v>
      </c>
      <c r="G27" s="83">
        <v>0</v>
      </c>
      <c r="H27" s="5">
        <f t="shared" ref="H27:H36" si="5">F27-D27</f>
        <v>0</v>
      </c>
      <c r="I27" s="5">
        <f t="shared" ref="I27:I38" si="6">G27-E27</f>
        <v>0</v>
      </c>
    </row>
    <row r="28" spans="1:9">
      <c r="A28" s="86"/>
      <c r="B28" s="88"/>
      <c r="C28" s="4" t="s">
        <v>7</v>
      </c>
      <c r="D28" s="64">
        <v>1</v>
      </c>
      <c r="E28" s="64">
        <v>0</v>
      </c>
      <c r="F28" s="64">
        <v>1</v>
      </c>
      <c r="G28" s="83">
        <v>0</v>
      </c>
      <c r="H28" s="5">
        <f t="shared" si="5"/>
        <v>0</v>
      </c>
      <c r="I28" s="5">
        <f t="shared" si="6"/>
        <v>0</v>
      </c>
    </row>
    <row r="29" spans="1:9">
      <c r="A29" s="86"/>
      <c r="B29" s="88"/>
      <c r="C29" s="4" t="s">
        <v>8</v>
      </c>
      <c r="D29" s="64">
        <v>0</v>
      </c>
      <c r="E29" s="64">
        <v>0</v>
      </c>
      <c r="F29" s="64">
        <v>0</v>
      </c>
      <c r="G29" s="83">
        <v>0</v>
      </c>
      <c r="H29" s="5">
        <f t="shared" si="5"/>
        <v>0</v>
      </c>
      <c r="I29" s="5">
        <f t="shared" si="6"/>
        <v>0</v>
      </c>
    </row>
    <row r="30" spans="1:9">
      <c r="A30" s="86"/>
      <c r="B30" s="88" t="s">
        <v>10</v>
      </c>
      <c r="C30" s="4" t="s">
        <v>6</v>
      </c>
      <c r="D30" s="64">
        <v>0</v>
      </c>
      <c r="E30" s="64">
        <v>0</v>
      </c>
      <c r="F30" s="64">
        <f>'[1]ЛО за декабрь 2021'!X91</f>
        <v>0</v>
      </c>
      <c r="G30" s="83">
        <f>'[1]ЛО за декабрь 2021'!AH91</f>
        <v>0</v>
      </c>
      <c r="H30" s="5">
        <f t="shared" si="5"/>
        <v>0</v>
      </c>
      <c r="I30" s="5">
        <f t="shared" si="6"/>
        <v>0</v>
      </c>
    </row>
    <row r="31" spans="1:9">
      <c r="A31" s="86"/>
      <c r="B31" s="88"/>
      <c r="C31" s="4" t="s">
        <v>7</v>
      </c>
      <c r="D31" s="64">
        <v>0</v>
      </c>
      <c r="E31" s="64">
        <v>0</v>
      </c>
      <c r="F31" s="64">
        <v>0</v>
      </c>
      <c r="G31" s="83">
        <f>'[1]ЛО за декабрь 2021'!AI91</f>
        <v>0</v>
      </c>
      <c r="H31" s="5">
        <f t="shared" si="5"/>
        <v>0</v>
      </c>
      <c r="I31" s="5">
        <f t="shared" si="6"/>
        <v>0</v>
      </c>
    </row>
    <row r="32" spans="1:9">
      <c r="A32" s="86"/>
      <c r="B32" s="88"/>
      <c r="C32" s="4" t="s">
        <v>8</v>
      </c>
      <c r="D32" s="64">
        <v>0</v>
      </c>
      <c r="E32" s="64">
        <v>0</v>
      </c>
      <c r="F32" s="64">
        <f>'[1]ЛО за декабрь 2021'!Z91</f>
        <v>0</v>
      </c>
      <c r="G32" s="83">
        <f>'[1]ЛО за декабрь 2021'!AJ91</f>
        <v>0</v>
      </c>
      <c r="H32" s="5">
        <f t="shared" si="5"/>
        <v>0</v>
      </c>
      <c r="I32" s="5">
        <f t="shared" si="6"/>
        <v>0</v>
      </c>
    </row>
    <row r="33" spans="1:9">
      <c r="A33" s="86"/>
      <c r="B33" s="88" t="s">
        <v>11</v>
      </c>
      <c r="C33" s="4" t="s">
        <v>6</v>
      </c>
      <c r="D33" s="64">
        <v>0</v>
      </c>
      <c r="E33" s="64">
        <v>0</v>
      </c>
      <c r="F33" s="64">
        <f>'[1]ЛО за декабрь 2021'!AA91</f>
        <v>0</v>
      </c>
      <c r="G33" s="83">
        <f>'[1]ЛО за декабрь 2021'!AK91</f>
        <v>0</v>
      </c>
      <c r="H33" s="5">
        <f t="shared" si="5"/>
        <v>0</v>
      </c>
      <c r="I33" s="5">
        <f t="shared" si="6"/>
        <v>0</v>
      </c>
    </row>
    <row r="34" spans="1:9">
      <c r="A34" s="86"/>
      <c r="B34" s="88"/>
      <c r="C34" s="4" t="s">
        <v>7</v>
      </c>
      <c r="D34" s="64">
        <v>10</v>
      </c>
      <c r="E34" s="64">
        <v>0</v>
      </c>
      <c r="F34" s="64">
        <v>6</v>
      </c>
      <c r="G34" s="83">
        <f>'[1]ЛО за декабрь 2021'!AL91</f>
        <v>0</v>
      </c>
      <c r="H34" s="5">
        <f t="shared" si="5"/>
        <v>-4</v>
      </c>
      <c r="I34" s="5">
        <f t="shared" si="6"/>
        <v>0</v>
      </c>
    </row>
    <row r="35" spans="1:9">
      <c r="A35" s="86"/>
      <c r="B35" s="88"/>
      <c r="C35" s="4" t="s">
        <v>8</v>
      </c>
      <c r="D35" s="64">
        <v>35</v>
      </c>
      <c r="E35" s="64">
        <v>0</v>
      </c>
      <c r="F35" s="64">
        <v>39</v>
      </c>
      <c r="G35" s="83">
        <f>'[1]ЛО за декабрь 2021'!AM91</f>
        <v>0</v>
      </c>
      <c r="H35" s="5">
        <f t="shared" si="5"/>
        <v>4</v>
      </c>
      <c r="I35" s="5">
        <f t="shared" si="6"/>
        <v>0</v>
      </c>
    </row>
    <row r="36" spans="1:9">
      <c r="A36" s="86"/>
      <c r="B36" s="88" t="s">
        <v>169</v>
      </c>
      <c r="C36" s="4" t="s">
        <v>6</v>
      </c>
      <c r="D36" s="64">
        <v>0</v>
      </c>
      <c r="E36" s="64">
        <v>0</v>
      </c>
      <c r="F36" s="64">
        <f>'[1]ЛО за декабрь 2021'!AD91</f>
        <v>0</v>
      </c>
      <c r="G36" s="83">
        <f>'[1]ЛО за декабрь 2021'!AN91</f>
        <v>0</v>
      </c>
      <c r="H36" s="5">
        <f t="shared" si="5"/>
        <v>0</v>
      </c>
      <c r="I36" s="5">
        <f t="shared" si="6"/>
        <v>0</v>
      </c>
    </row>
    <row r="37" spans="1:9">
      <c r="A37" s="86"/>
      <c r="B37" s="88"/>
      <c r="C37" s="4" t="s">
        <v>7</v>
      </c>
      <c r="D37" s="64">
        <v>0</v>
      </c>
      <c r="E37" s="64">
        <v>0</v>
      </c>
      <c r="F37" s="64">
        <f>'[1]ЛО за декабрь 2021'!AE91</f>
        <v>0</v>
      </c>
      <c r="G37" s="83">
        <f>'[1]ЛО за декабрь 2021'!AO91</f>
        <v>0</v>
      </c>
      <c r="H37" s="5">
        <f t="shared" ref="H37:H38" si="7">F37-D37</f>
        <v>0</v>
      </c>
      <c r="I37" s="5">
        <f t="shared" si="6"/>
        <v>0</v>
      </c>
    </row>
    <row r="38" spans="1:9">
      <c r="A38" s="86"/>
      <c r="B38" s="88"/>
      <c r="C38" s="6" t="s">
        <v>8</v>
      </c>
      <c r="D38" s="64">
        <v>6</v>
      </c>
      <c r="E38" s="64">
        <v>0</v>
      </c>
      <c r="F38" s="64">
        <v>35</v>
      </c>
      <c r="G38" s="83">
        <v>94</v>
      </c>
      <c r="H38" s="5">
        <f t="shared" si="7"/>
        <v>29</v>
      </c>
      <c r="I38" s="5">
        <f t="shared" si="6"/>
        <v>94</v>
      </c>
    </row>
  </sheetData>
  <mergeCells count="24">
    <mergeCell ref="A1:I1"/>
    <mergeCell ref="A3:I3"/>
    <mergeCell ref="A21:I21"/>
    <mergeCell ref="B18:B20"/>
    <mergeCell ref="A2:I2"/>
    <mergeCell ref="A4:A20"/>
    <mergeCell ref="B4:B5"/>
    <mergeCell ref="C4:C5"/>
    <mergeCell ref="D4:E4"/>
    <mergeCell ref="F4:G4"/>
    <mergeCell ref="B6:B8"/>
    <mergeCell ref="B9:B11"/>
    <mergeCell ref="B12:B14"/>
    <mergeCell ref="B15:B17"/>
    <mergeCell ref="A22:A38"/>
    <mergeCell ref="B22:B23"/>
    <mergeCell ref="C22:C23"/>
    <mergeCell ref="D22:E22"/>
    <mergeCell ref="F22:G22"/>
    <mergeCell ref="B24:B26"/>
    <mergeCell ref="B27:B29"/>
    <mergeCell ref="B30:B32"/>
    <mergeCell ref="B33:B35"/>
    <mergeCell ref="B36:B38"/>
  </mergeCells>
  <pageMargins left="0.70866141732283472" right="0.70866141732283472" top="0.15748031496062992" bottom="0.74803149606299213" header="0.31496062992125984" footer="0.31496062992125984"/>
  <pageSetup paperSize="9" scale="9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="90" zoomScaleNormal="90" workbookViewId="0">
      <selection activeCell="H5" sqref="H5:H6"/>
    </sheetView>
  </sheetViews>
  <sheetFormatPr defaultColWidth="9.140625" defaultRowHeight="15.75"/>
  <cols>
    <col min="1" max="1" width="7.5703125" style="1" customWidth="1"/>
    <col min="2" max="2" width="26.42578125" style="1" customWidth="1"/>
    <col min="3" max="3" width="11" style="1" customWidth="1"/>
    <col min="4" max="4" width="35.85546875" style="1" customWidth="1"/>
    <col min="5" max="5" width="19.85546875" style="1" customWidth="1"/>
    <col min="6" max="6" width="24.140625" style="1" customWidth="1"/>
    <col min="7" max="7" width="37.5703125" style="1" customWidth="1"/>
    <col min="8" max="8" width="17.28515625" style="1" customWidth="1"/>
    <col min="9" max="11" width="15.85546875" style="1" customWidth="1"/>
    <col min="12" max="16384" width="9.140625" style="1"/>
  </cols>
  <sheetData>
    <row r="1" spans="1:11" ht="108" customHeight="1">
      <c r="A1" s="89" t="s">
        <v>192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6">
      <c r="A3" s="14" t="s">
        <v>13</v>
      </c>
      <c r="B3" s="14" t="s">
        <v>119</v>
      </c>
      <c r="C3" s="14" t="s">
        <v>120</v>
      </c>
      <c r="D3" s="14" t="s">
        <v>121</v>
      </c>
      <c r="E3" s="14" t="s">
        <v>122</v>
      </c>
      <c r="F3" s="14" t="s">
        <v>123</v>
      </c>
      <c r="G3" s="14" t="s">
        <v>124</v>
      </c>
      <c r="H3" s="14" t="s">
        <v>125</v>
      </c>
      <c r="I3" s="14" t="s">
        <v>126</v>
      </c>
      <c r="J3" s="14" t="s">
        <v>127</v>
      </c>
      <c r="K3" s="14" t="s">
        <v>128</v>
      </c>
    </row>
    <row r="4" spans="1:1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</row>
    <row r="5" spans="1:11" ht="24.75" customHeight="1">
      <c r="A5" s="102">
        <v>1</v>
      </c>
      <c r="B5" s="104" t="s">
        <v>163</v>
      </c>
      <c r="C5" s="104" t="s">
        <v>57</v>
      </c>
      <c r="D5" s="105" t="s">
        <v>167</v>
      </c>
      <c r="E5" s="54" t="s">
        <v>166</v>
      </c>
      <c r="F5" s="104" t="s">
        <v>193</v>
      </c>
      <c r="G5" s="104" t="s">
        <v>164</v>
      </c>
      <c r="H5" s="106">
        <f>'4.9.'!C18</f>
        <v>0</v>
      </c>
      <c r="I5" s="104">
        <v>20</v>
      </c>
      <c r="J5" s="104">
        <v>5</v>
      </c>
      <c r="K5" s="104" t="s">
        <v>129</v>
      </c>
    </row>
    <row r="6" spans="1:11" ht="49.5" customHeight="1">
      <c r="A6" s="102"/>
      <c r="B6" s="104"/>
      <c r="C6" s="104"/>
      <c r="D6" s="105"/>
      <c r="E6" s="55" t="s">
        <v>165</v>
      </c>
      <c r="F6" s="104"/>
      <c r="G6" s="104"/>
      <c r="H6" s="106"/>
      <c r="I6" s="104"/>
      <c r="J6" s="104"/>
      <c r="K6" s="104"/>
    </row>
  </sheetData>
  <mergeCells count="11">
    <mergeCell ref="K5:K6"/>
    <mergeCell ref="A1:K1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hyperlinks>
    <hyperlink ref="E6" r:id="rId1" display="info@nesk.su"/>
  </hyperlinks>
  <pageMargins left="0.7" right="0.7" top="0.75" bottom="0.75" header="0.3" footer="0.3"/>
  <pageSetup paperSize="9" scale="5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D7" sqref="D7"/>
    </sheetView>
  </sheetViews>
  <sheetFormatPr defaultColWidth="9.140625" defaultRowHeight="15.75"/>
  <cols>
    <col min="1" max="1" width="6.140625" style="7" customWidth="1"/>
    <col min="2" max="2" width="54.28515625" style="7" customWidth="1"/>
    <col min="3" max="3" width="15.5703125" style="7" customWidth="1"/>
    <col min="4" max="4" width="22.28515625" style="7" customWidth="1"/>
    <col min="5" max="16384" width="9.140625" style="7"/>
  </cols>
  <sheetData>
    <row r="1" spans="1:4" ht="106.5" customHeight="1">
      <c r="A1" s="89" t="s">
        <v>190</v>
      </c>
      <c r="B1" s="101"/>
      <c r="C1" s="101"/>
      <c r="D1" s="101"/>
    </row>
    <row r="3" spans="1:4" ht="31.5">
      <c r="A3" s="14" t="s">
        <v>13</v>
      </c>
      <c r="B3" s="14" t="s">
        <v>14</v>
      </c>
      <c r="C3" s="14" t="s">
        <v>130</v>
      </c>
      <c r="D3" s="66" t="s">
        <v>191</v>
      </c>
    </row>
    <row r="4" spans="1:4" ht="31.5">
      <c r="A4" s="102">
        <v>1</v>
      </c>
      <c r="B4" s="52" t="s">
        <v>131</v>
      </c>
      <c r="C4" s="104" t="s">
        <v>132</v>
      </c>
      <c r="D4" s="106" t="s">
        <v>183</v>
      </c>
    </row>
    <row r="5" spans="1:4">
      <c r="A5" s="102"/>
      <c r="B5" s="52" t="s">
        <v>133</v>
      </c>
      <c r="C5" s="104"/>
      <c r="D5" s="106"/>
    </row>
    <row r="6" spans="1:4" ht="31.5">
      <c r="A6" s="102"/>
      <c r="B6" s="52" t="s">
        <v>134</v>
      </c>
      <c r="C6" s="104"/>
      <c r="D6" s="106"/>
    </row>
    <row r="7" spans="1:4" ht="31.5">
      <c r="A7" s="14">
        <v>2</v>
      </c>
      <c r="B7" s="52" t="s">
        <v>135</v>
      </c>
      <c r="C7" s="54" t="s">
        <v>136</v>
      </c>
      <c r="D7" s="61">
        <f>D8</f>
        <v>76</v>
      </c>
    </row>
    <row r="8" spans="1:4" ht="31.5">
      <c r="A8" s="53" t="s">
        <v>45</v>
      </c>
      <c r="B8" s="52" t="s">
        <v>137</v>
      </c>
      <c r="C8" s="54" t="s">
        <v>136</v>
      </c>
      <c r="D8" s="61">
        <v>76</v>
      </c>
    </row>
    <row r="9" spans="1:4" ht="47.25">
      <c r="A9" s="53" t="s">
        <v>46</v>
      </c>
      <c r="B9" s="52" t="s">
        <v>138</v>
      </c>
      <c r="C9" s="54" t="s">
        <v>136</v>
      </c>
      <c r="D9" s="61">
        <v>0</v>
      </c>
    </row>
    <row r="10" spans="1:4" ht="47.25">
      <c r="A10" s="14">
        <v>3</v>
      </c>
      <c r="B10" s="52" t="s">
        <v>139</v>
      </c>
      <c r="C10" s="54" t="s">
        <v>140</v>
      </c>
      <c r="D10" s="61">
        <v>1</v>
      </c>
    </row>
    <row r="11" spans="1:4" ht="47.25">
      <c r="A11" s="14">
        <v>4</v>
      </c>
      <c r="B11" s="52" t="s">
        <v>141</v>
      </c>
      <c r="C11" s="54" t="s">
        <v>140</v>
      </c>
      <c r="D11" s="54">
        <v>2</v>
      </c>
    </row>
  </sheetData>
  <mergeCells count="4">
    <mergeCell ref="A1:D1"/>
    <mergeCell ref="A4:A6"/>
    <mergeCell ref="C4:C6"/>
    <mergeCell ref="D4:D6"/>
  </mergeCells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workbookViewId="0">
      <selection activeCell="A2" sqref="A2"/>
    </sheetView>
  </sheetViews>
  <sheetFormatPr defaultColWidth="9.140625" defaultRowHeight="15.75"/>
  <cols>
    <col min="1" max="1" width="8.28515625" style="1" customWidth="1"/>
    <col min="2" max="2" width="48.5703125" style="1" customWidth="1"/>
    <col min="3" max="4" width="14.140625" style="1" customWidth="1"/>
    <col min="5" max="5" width="13" style="1" customWidth="1"/>
    <col min="6" max="16384" width="9.140625" style="1"/>
  </cols>
  <sheetData>
    <row r="1" spans="1:5" ht="201.75" customHeight="1">
      <c r="A1" s="89" t="s">
        <v>189</v>
      </c>
      <c r="B1" s="89"/>
      <c r="C1" s="89"/>
      <c r="D1" s="89"/>
      <c r="E1" s="89"/>
    </row>
    <row r="2" spans="1:5">
      <c r="A2" s="7"/>
      <c r="B2" s="7"/>
      <c r="C2" s="7"/>
      <c r="D2" s="7"/>
      <c r="E2" s="7"/>
    </row>
    <row r="3" spans="1:5">
      <c r="A3" s="107" t="s">
        <v>142</v>
      </c>
      <c r="B3" s="108"/>
      <c r="C3" s="108"/>
      <c r="D3" s="108"/>
      <c r="E3" s="108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90" zoomScaleNormal="90" workbookViewId="0">
      <selection activeCell="C10" sqref="C10"/>
    </sheetView>
  </sheetViews>
  <sheetFormatPr defaultColWidth="9.140625" defaultRowHeight="15.75"/>
  <cols>
    <col min="1" max="1" width="8.28515625" style="1" customWidth="1"/>
    <col min="2" max="2" width="48.5703125" style="1" customWidth="1"/>
    <col min="3" max="4" width="14.140625" style="1" customWidth="1"/>
    <col min="5" max="5" width="13" style="1" customWidth="1"/>
    <col min="6" max="16384" width="9.140625" style="1"/>
  </cols>
  <sheetData>
    <row r="1" spans="1:7" ht="152.25" customHeight="1">
      <c r="A1" s="89" t="s">
        <v>188</v>
      </c>
      <c r="B1" s="89"/>
      <c r="C1" s="89"/>
      <c r="D1" s="89"/>
      <c r="E1" s="89"/>
    </row>
    <row r="3" spans="1:7" ht="86.25" customHeight="1">
      <c r="A3" s="109" t="s">
        <v>203</v>
      </c>
      <c r="B3" s="110"/>
      <c r="C3" s="110"/>
      <c r="D3" s="110"/>
      <c r="E3" s="110"/>
    </row>
    <row r="14" spans="1:7">
      <c r="G14" s="7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90" zoomScaleNormal="90" workbookViewId="0">
      <selection activeCell="L16" sqref="L16"/>
    </sheetView>
  </sheetViews>
  <sheetFormatPr defaultColWidth="9.140625" defaultRowHeight="15.75"/>
  <cols>
    <col min="1" max="1" width="6.28515625" style="7" customWidth="1"/>
    <col min="2" max="2" width="12.5703125" style="7" customWidth="1"/>
    <col min="3" max="8" width="14.7109375" style="7" customWidth="1"/>
    <col min="9" max="9" width="19.140625" style="7" customWidth="1"/>
    <col min="10" max="10" width="18.85546875" style="7" customWidth="1"/>
    <col min="11" max="11" width="16.5703125" style="7" customWidth="1"/>
    <col min="12" max="12" width="17.7109375" style="7" customWidth="1"/>
    <col min="13" max="13" width="14.7109375" style="7" customWidth="1"/>
    <col min="14" max="16384" width="9.140625" style="7"/>
  </cols>
  <sheetData>
    <row r="1" spans="1:13" ht="105.75" customHeight="1">
      <c r="A1" s="89" t="s">
        <v>187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3" spans="1:13" ht="15.75" customHeight="1">
      <c r="A3" s="102" t="s">
        <v>13</v>
      </c>
      <c r="B3" s="102" t="s">
        <v>143</v>
      </c>
      <c r="C3" s="102" t="s">
        <v>144</v>
      </c>
      <c r="D3" s="102"/>
      <c r="E3" s="102"/>
      <c r="F3" s="102"/>
      <c r="G3" s="102"/>
      <c r="H3" s="102" t="s">
        <v>145</v>
      </c>
      <c r="I3" s="102"/>
      <c r="J3" s="102"/>
      <c r="K3" s="102"/>
      <c r="L3" s="102"/>
      <c r="M3" s="102"/>
    </row>
    <row r="4" spans="1:13" ht="94.5" customHeight="1">
      <c r="A4" s="102"/>
      <c r="B4" s="102"/>
      <c r="C4" s="14" t="s">
        <v>179</v>
      </c>
      <c r="D4" s="14" t="s">
        <v>146</v>
      </c>
      <c r="E4" s="14" t="s">
        <v>147</v>
      </c>
      <c r="F4" s="14" t="s">
        <v>148</v>
      </c>
      <c r="G4" s="14" t="s">
        <v>112</v>
      </c>
      <c r="H4" s="14" t="s">
        <v>149</v>
      </c>
      <c r="I4" s="14" t="s">
        <v>180</v>
      </c>
      <c r="J4" s="14" t="s">
        <v>181</v>
      </c>
      <c r="K4" s="14" t="s">
        <v>182</v>
      </c>
      <c r="L4" s="14" t="s">
        <v>150</v>
      </c>
      <c r="M4" s="14" t="s">
        <v>112</v>
      </c>
    </row>
    <row r="5" spans="1:13">
      <c r="A5" s="14">
        <v>1</v>
      </c>
      <c r="B5" s="14">
        <v>2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</row>
    <row r="6" spans="1:13">
      <c r="A6" s="14">
        <v>1</v>
      </c>
      <c r="B6" s="54" t="s">
        <v>151</v>
      </c>
      <c r="C6" s="56"/>
      <c r="D6" s="56">
        <v>4</v>
      </c>
      <c r="E6" s="56">
        <v>2</v>
      </c>
      <c r="F6" s="62"/>
      <c r="G6" s="62"/>
      <c r="H6" s="62"/>
      <c r="I6" s="63">
        <v>2</v>
      </c>
      <c r="J6" s="63"/>
      <c r="K6" s="63"/>
      <c r="L6" s="63"/>
      <c r="M6" s="62"/>
    </row>
    <row r="7" spans="1:13">
      <c r="A7" s="14">
        <v>2</v>
      </c>
      <c r="B7" s="54" t="s">
        <v>152</v>
      </c>
      <c r="C7" s="56"/>
      <c r="E7" s="56">
        <v>3</v>
      </c>
      <c r="F7" s="62"/>
      <c r="G7" s="62"/>
      <c r="H7" s="62"/>
      <c r="I7" s="63">
        <v>1</v>
      </c>
      <c r="J7" s="63"/>
      <c r="K7" s="63"/>
      <c r="L7" s="63"/>
      <c r="M7" s="63"/>
    </row>
    <row r="8" spans="1:13">
      <c r="A8" s="14">
        <v>3</v>
      </c>
      <c r="B8" s="54" t="s">
        <v>153</v>
      </c>
      <c r="C8" s="56"/>
      <c r="D8" s="56">
        <v>12</v>
      </c>
      <c r="E8" s="56">
        <v>5</v>
      </c>
      <c r="F8" s="62"/>
      <c r="G8" s="62"/>
      <c r="H8" s="63"/>
      <c r="I8" s="63">
        <v>1</v>
      </c>
      <c r="J8" s="63"/>
      <c r="K8" s="63"/>
      <c r="L8" s="63"/>
      <c r="M8" s="63"/>
    </row>
    <row r="9" spans="1:13">
      <c r="A9" s="14">
        <v>4</v>
      </c>
      <c r="B9" s="54" t="s">
        <v>154</v>
      </c>
      <c r="C9" s="62"/>
      <c r="D9" s="56">
        <v>7</v>
      </c>
      <c r="E9" s="62"/>
      <c r="F9" s="62"/>
      <c r="G9" s="62"/>
      <c r="H9" s="62"/>
      <c r="I9" s="63">
        <v>1</v>
      </c>
      <c r="J9" s="63"/>
      <c r="K9" s="63"/>
      <c r="L9" s="63"/>
      <c r="M9" s="63"/>
    </row>
    <row r="10" spans="1:13">
      <c r="A10" s="14">
        <v>5</v>
      </c>
      <c r="B10" s="54" t="s">
        <v>155</v>
      </c>
      <c r="C10" s="56"/>
      <c r="D10" s="56">
        <v>5</v>
      </c>
      <c r="E10" s="56"/>
      <c r="F10" s="62"/>
      <c r="G10" s="62"/>
      <c r="H10" s="62"/>
      <c r="I10" s="63"/>
      <c r="J10" s="63"/>
      <c r="K10" s="63"/>
      <c r="L10" s="63"/>
      <c r="M10" s="63"/>
    </row>
    <row r="11" spans="1:13">
      <c r="A11" s="14">
        <v>6</v>
      </c>
      <c r="B11" s="54" t="s">
        <v>156</v>
      </c>
      <c r="C11" s="56"/>
      <c r="D11" s="56">
        <v>8</v>
      </c>
      <c r="E11" s="56">
        <v>6</v>
      </c>
      <c r="F11" s="56"/>
      <c r="G11" s="62"/>
      <c r="H11" s="62"/>
      <c r="I11" s="63">
        <v>1</v>
      </c>
      <c r="J11" s="63"/>
      <c r="K11" s="63"/>
      <c r="L11" s="63"/>
      <c r="M11" s="63"/>
    </row>
    <row r="12" spans="1:13">
      <c r="A12" s="14">
        <v>7</v>
      </c>
      <c r="B12" s="54" t="s">
        <v>157</v>
      </c>
      <c r="C12" s="56"/>
      <c r="D12" s="56">
        <v>9</v>
      </c>
      <c r="E12" s="56">
        <v>1</v>
      </c>
      <c r="F12" s="62"/>
      <c r="G12" s="62"/>
      <c r="H12" s="62"/>
      <c r="I12" s="63"/>
      <c r="J12" s="63"/>
      <c r="K12" s="63"/>
      <c r="L12" s="63"/>
      <c r="M12" s="63"/>
    </row>
    <row r="13" spans="1:13">
      <c r="A13" s="14">
        <v>8</v>
      </c>
      <c r="B13" s="54" t="s">
        <v>158</v>
      </c>
      <c r="C13" s="56"/>
      <c r="D13" s="56">
        <v>14</v>
      </c>
      <c r="E13" s="56">
        <v>4</v>
      </c>
      <c r="F13" s="62"/>
      <c r="G13" s="62"/>
      <c r="H13" s="62"/>
      <c r="I13" s="63">
        <v>1</v>
      </c>
      <c r="J13" s="63"/>
      <c r="K13" s="63"/>
      <c r="L13" s="63"/>
      <c r="M13" s="63"/>
    </row>
    <row r="14" spans="1:13">
      <c r="A14" s="14">
        <v>9</v>
      </c>
      <c r="B14" s="54" t="s">
        <v>159</v>
      </c>
      <c r="C14" s="56"/>
      <c r="D14" s="56">
        <v>3</v>
      </c>
      <c r="E14" s="56"/>
      <c r="F14" s="56"/>
      <c r="G14" s="62"/>
      <c r="H14" s="62"/>
      <c r="I14" s="63">
        <v>2</v>
      </c>
      <c r="J14" s="63"/>
      <c r="K14" s="63"/>
      <c r="L14" s="63">
        <v>2</v>
      </c>
      <c r="M14" s="63"/>
    </row>
    <row r="15" spans="1:13">
      <c r="A15" s="14">
        <v>10</v>
      </c>
      <c r="B15" s="54" t="s">
        <v>160</v>
      </c>
      <c r="C15" s="56"/>
      <c r="D15" s="56">
        <v>11</v>
      </c>
      <c r="E15" s="56">
        <v>3</v>
      </c>
      <c r="F15" s="62"/>
      <c r="G15" s="62"/>
      <c r="H15" s="62"/>
      <c r="I15" s="63"/>
      <c r="J15" s="63"/>
      <c r="K15" s="63"/>
      <c r="L15" s="63">
        <v>1</v>
      </c>
      <c r="M15" s="63"/>
    </row>
    <row r="16" spans="1:13">
      <c r="A16" s="14">
        <v>11</v>
      </c>
      <c r="B16" s="54" t="s">
        <v>161</v>
      </c>
      <c r="C16" s="56"/>
      <c r="D16" s="56">
        <v>3</v>
      </c>
      <c r="E16" s="62"/>
      <c r="F16" s="56"/>
      <c r="G16" s="62"/>
      <c r="H16" s="62"/>
      <c r="I16" s="63"/>
      <c r="J16" s="63"/>
      <c r="K16" s="63"/>
      <c r="L16" s="63"/>
      <c r="M16" s="63"/>
    </row>
    <row r="17" spans="1:13">
      <c r="A17" s="14">
        <v>12</v>
      </c>
      <c r="B17" s="54" t="s">
        <v>162</v>
      </c>
      <c r="C17" s="56"/>
      <c r="E17" s="62"/>
      <c r="F17" s="62"/>
      <c r="G17" s="62"/>
      <c r="H17" s="62"/>
      <c r="I17" s="63"/>
      <c r="J17" s="63"/>
      <c r="K17" s="63"/>
      <c r="L17" s="63"/>
      <c r="M17" s="63"/>
    </row>
    <row r="18" spans="1:13" s="20" customFormat="1" ht="16.5" customHeight="1">
      <c r="A18" s="111" t="s">
        <v>204</v>
      </c>
      <c r="B18" s="111"/>
      <c r="C18" s="58">
        <v>0</v>
      </c>
      <c r="D18" s="58">
        <v>76</v>
      </c>
      <c r="E18" s="58">
        <f t="shared" ref="E18:H18" si="0">SUM(E6:E17)</f>
        <v>24</v>
      </c>
      <c r="F18" s="58">
        <f t="shared" si="0"/>
        <v>0</v>
      </c>
      <c r="G18" s="58">
        <f t="shared" si="0"/>
        <v>0</v>
      </c>
      <c r="H18" s="58">
        <f t="shared" si="0"/>
        <v>0</v>
      </c>
      <c r="I18" s="72">
        <f>SUM(I6:I17)</f>
        <v>9</v>
      </c>
      <c r="J18" s="58"/>
      <c r="K18" s="58"/>
      <c r="L18" s="58"/>
      <c r="M18" s="58"/>
    </row>
    <row r="19" spans="1:13">
      <c r="G19" s="57"/>
      <c r="M19" s="57"/>
    </row>
  </sheetData>
  <mergeCells count="6">
    <mergeCell ref="A18:B18"/>
    <mergeCell ref="A1:M1"/>
    <mergeCell ref="A3:A4"/>
    <mergeCell ref="B3:B4"/>
    <mergeCell ref="C3:G3"/>
    <mergeCell ref="H3:M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BreakPreview" zoomScale="115" zoomScaleNormal="70" zoomScaleSheetLayoutView="115" workbookViewId="0">
      <selection activeCell="H12" sqref="H12"/>
    </sheetView>
  </sheetViews>
  <sheetFormatPr defaultColWidth="9.140625" defaultRowHeight="15.75"/>
  <cols>
    <col min="1" max="1" width="8.28515625" style="13" customWidth="1"/>
    <col min="2" max="2" width="48.5703125" style="7" customWidth="1"/>
    <col min="3" max="4" width="14.140625" style="7" customWidth="1"/>
    <col min="5" max="5" width="17" style="7" customWidth="1"/>
    <col min="6" max="16384" width="9.140625" style="7"/>
  </cols>
  <sheetData>
    <row r="1" spans="1:5" ht="112.5" customHeight="1">
      <c r="A1" s="92" t="s">
        <v>201</v>
      </c>
      <c r="B1" s="92"/>
      <c r="C1" s="92"/>
      <c r="D1" s="92"/>
      <c r="E1" s="92"/>
    </row>
    <row r="2" spans="1:5" ht="14.25" customHeight="1">
      <c r="A2" s="93" t="s">
        <v>173</v>
      </c>
      <c r="B2" s="93"/>
      <c r="C2" s="93"/>
      <c r="D2" s="93"/>
      <c r="E2" s="93"/>
    </row>
    <row r="3" spans="1:5">
      <c r="A3" s="32" t="s">
        <v>13</v>
      </c>
      <c r="B3" s="14" t="s">
        <v>14</v>
      </c>
      <c r="C3" s="60" t="s">
        <v>185</v>
      </c>
      <c r="D3" s="85" t="s">
        <v>191</v>
      </c>
      <c r="E3" s="23" t="s">
        <v>2</v>
      </c>
    </row>
    <row r="4" spans="1:5">
      <c r="A4" s="33">
        <v>1</v>
      </c>
      <c r="B4" s="8">
        <v>2</v>
      </c>
      <c r="C4" s="8">
        <v>3</v>
      </c>
      <c r="D4" s="8">
        <v>4</v>
      </c>
      <c r="E4" s="34" t="s">
        <v>170</v>
      </c>
    </row>
    <row r="5" spans="1:5">
      <c r="A5" s="33" t="s">
        <v>15</v>
      </c>
      <c r="B5" s="9" t="s">
        <v>33</v>
      </c>
      <c r="C5" s="10">
        <v>403</v>
      </c>
      <c r="D5" s="10">
        <v>415</v>
      </c>
      <c r="E5" s="10">
        <f>D5-C5</f>
        <v>12</v>
      </c>
    </row>
    <row r="6" spans="1:5">
      <c r="A6" s="35" t="s">
        <v>16</v>
      </c>
      <c r="B6" s="11" t="s">
        <v>31</v>
      </c>
      <c r="C6" s="12">
        <v>0</v>
      </c>
      <c r="D6" s="12">
        <v>2</v>
      </c>
      <c r="E6" s="12">
        <f t="shared" ref="E6:E13" si="0">D6-C6</f>
        <v>2</v>
      </c>
    </row>
    <row r="7" spans="1:5">
      <c r="A7" s="35" t="s">
        <v>25</v>
      </c>
      <c r="B7" s="11" t="s">
        <v>12</v>
      </c>
      <c r="C7" s="12">
        <v>403</v>
      </c>
      <c r="D7" s="12">
        <v>413</v>
      </c>
      <c r="E7" s="12">
        <f t="shared" si="0"/>
        <v>10</v>
      </c>
    </row>
    <row r="8" spans="1:5" ht="31.5">
      <c r="A8" s="33" t="s">
        <v>43</v>
      </c>
      <c r="B8" s="9" t="s">
        <v>34</v>
      </c>
      <c r="C8" s="10">
        <v>403</v>
      </c>
      <c r="D8" s="10">
        <v>415</v>
      </c>
      <c r="E8" s="10">
        <f t="shared" si="0"/>
        <v>12</v>
      </c>
    </row>
    <row r="9" spans="1:5">
      <c r="A9" s="35" t="s">
        <v>45</v>
      </c>
      <c r="B9" s="11" t="s">
        <v>31</v>
      </c>
      <c r="C9" s="12">
        <v>0</v>
      </c>
      <c r="D9" s="12">
        <v>2</v>
      </c>
      <c r="E9" s="12">
        <f t="shared" si="0"/>
        <v>2</v>
      </c>
    </row>
    <row r="10" spans="1:5">
      <c r="A10" s="35" t="s">
        <v>46</v>
      </c>
      <c r="B10" s="11" t="s">
        <v>12</v>
      </c>
      <c r="C10" s="12">
        <v>403</v>
      </c>
      <c r="D10" s="12">
        <v>413</v>
      </c>
      <c r="E10" s="12">
        <f t="shared" si="0"/>
        <v>10</v>
      </c>
    </row>
    <row r="11" spans="1:5">
      <c r="A11" s="33" t="s">
        <v>49</v>
      </c>
      <c r="B11" s="9" t="s">
        <v>35</v>
      </c>
      <c r="C11" s="10">
        <v>74</v>
      </c>
      <c r="D11" s="10">
        <v>84</v>
      </c>
      <c r="E11" s="10">
        <f t="shared" si="0"/>
        <v>10</v>
      </c>
    </row>
    <row r="12" spans="1:5" ht="31.5">
      <c r="A12" s="33" t="s">
        <v>171</v>
      </c>
      <c r="B12" s="9" t="s">
        <v>36</v>
      </c>
      <c r="C12" s="10">
        <v>0</v>
      </c>
      <c r="D12" s="10">
        <v>0</v>
      </c>
      <c r="E12" s="10">
        <f t="shared" si="0"/>
        <v>0</v>
      </c>
    </row>
    <row r="13" spans="1:5" ht="31.5">
      <c r="A13" s="33" t="s">
        <v>172</v>
      </c>
      <c r="B13" s="36" t="s">
        <v>37</v>
      </c>
      <c r="C13" s="10">
        <v>260</v>
      </c>
      <c r="D13" s="10">
        <v>272</v>
      </c>
      <c r="E13" s="10">
        <f t="shared" si="0"/>
        <v>12</v>
      </c>
    </row>
    <row r="14" spans="1:5">
      <c r="A14" s="94" t="s">
        <v>174</v>
      </c>
      <c r="B14" s="94"/>
      <c r="C14" s="94"/>
      <c r="D14" s="94"/>
      <c r="E14" s="94"/>
    </row>
    <row r="15" spans="1:5">
      <c r="A15" s="33" t="s">
        <v>13</v>
      </c>
      <c r="B15" s="8" t="s">
        <v>14</v>
      </c>
      <c r="C15" s="66" t="s">
        <v>185</v>
      </c>
      <c r="D15" s="85" t="s">
        <v>191</v>
      </c>
      <c r="E15" s="37" t="s">
        <v>2</v>
      </c>
    </row>
    <row r="16" spans="1:5">
      <c r="A16" s="33">
        <v>1</v>
      </c>
      <c r="B16" s="8">
        <v>2</v>
      </c>
      <c r="C16" s="8">
        <v>3</v>
      </c>
      <c r="D16" s="8">
        <v>4</v>
      </c>
      <c r="E16" s="34" t="s">
        <v>170</v>
      </c>
    </row>
    <row r="17" spans="1:5">
      <c r="A17" s="33" t="s">
        <v>15</v>
      </c>
      <c r="B17" s="9" t="s">
        <v>33</v>
      </c>
      <c r="C17" s="10">
        <v>241</v>
      </c>
      <c r="D17" s="10">
        <v>294</v>
      </c>
      <c r="E17" s="10">
        <f t="shared" ref="E17:E25" si="1">D17-C17</f>
        <v>53</v>
      </c>
    </row>
    <row r="18" spans="1:5">
      <c r="A18" s="35" t="s">
        <v>16</v>
      </c>
      <c r="B18" s="11" t="s">
        <v>31</v>
      </c>
      <c r="C18" s="12">
        <v>43</v>
      </c>
      <c r="D18" s="12">
        <v>94</v>
      </c>
      <c r="E18" s="12">
        <f t="shared" si="1"/>
        <v>51</v>
      </c>
    </row>
    <row r="19" spans="1:5">
      <c r="A19" s="35" t="s">
        <v>25</v>
      </c>
      <c r="B19" s="11" t="s">
        <v>12</v>
      </c>
      <c r="C19" s="12">
        <v>198</v>
      </c>
      <c r="D19" s="12">
        <v>200</v>
      </c>
      <c r="E19" s="12">
        <f t="shared" si="1"/>
        <v>2</v>
      </c>
    </row>
    <row r="20" spans="1:5" ht="31.5">
      <c r="A20" s="33" t="s">
        <v>43</v>
      </c>
      <c r="B20" s="9" t="s">
        <v>34</v>
      </c>
      <c r="C20" s="10">
        <v>241</v>
      </c>
      <c r="D20" s="10">
        <v>294</v>
      </c>
      <c r="E20" s="10">
        <f t="shared" si="1"/>
        <v>53</v>
      </c>
    </row>
    <row r="21" spans="1:5">
      <c r="A21" s="35" t="s">
        <v>45</v>
      </c>
      <c r="B21" s="11" t="s">
        <v>31</v>
      </c>
      <c r="C21" s="12">
        <v>43</v>
      </c>
      <c r="D21" s="12">
        <v>94</v>
      </c>
      <c r="E21" s="12">
        <f t="shared" si="1"/>
        <v>51</v>
      </c>
    </row>
    <row r="22" spans="1:5">
      <c r="A22" s="35" t="s">
        <v>46</v>
      </c>
      <c r="B22" s="11" t="s">
        <v>12</v>
      </c>
      <c r="C22" s="12">
        <v>198</v>
      </c>
      <c r="D22" s="12">
        <v>200</v>
      </c>
      <c r="E22" s="12">
        <f t="shared" si="1"/>
        <v>2</v>
      </c>
    </row>
    <row r="23" spans="1:5">
      <c r="A23" s="33" t="s">
        <v>49</v>
      </c>
      <c r="B23" s="9" t="s">
        <v>35</v>
      </c>
      <c r="C23" s="10">
        <v>0</v>
      </c>
      <c r="D23" s="10">
        <v>0</v>
      </c>
      <c r="E23" s="10">
        <f t="shared" si="1"/>
        <v>0</v>
      </c>
    </row>
    <row r="24" spans="1:5" ht="31.5">
      <c r="A24" s="33" t="s">
        <v>171</v>
      </c>
      <c r="B24" s="9" t="s">
        <v>36</v>
      </c>
      <c r="C24" s="10">
        <v>0</v>
      </c>
      <c r="D24" s="10">
        <v>0</v>
      </c>
      <c r="E24" s="10">
        <f t="shared" si="1"/>
        <v>0</v>
      </c>
    </row>
    <row r="25" spans="1:5" ht="31.5">
      <c r="A25" s="33" t="s">
        <v>172</v>
      </c>
      <c r="B25" s="36" t="s">
        <v>37</v>
      </c>
      <c r="C25" s="10">
        <v>36</v>
      </c>
      <c r="D25" s="10">
        <v>52</v>
      </c>
      <c r="E25" s="10">
        <f t="shared" si="1"/>
        <v>16</v>
      </c>
    </row>
  </sheetData>
  <mergeCells count="3">
    <mergeCell ref="A1:E1"/>
    <mergeCell ref="A2:E2"/>
    <mergeCell ref="A14:E14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85" zoomScaleNormal="70" zoomScaleSheetLayoutView="85" workbookViewId="0">
      <selection activeCell="D22" sqref="C22:D22"/>
    </sheetView>
  </sheetViews>
  <sheetFormatPr defaultColWidth="9.140625" defaultRowHeight="15.75"/>
  <cols>
    <col min="1" max="1" width="8.28515625" style="7" customWidth="1"/>
    <col min="2" max="2" width="48.5703125" style="7" customWidth="1"/>
    <col min="3" max="4" width="14.140625" style="7" customWidth="1"/>
    <col min="5" max="5" width="14.7109375" style="7" customWidth="1"/>
    <col min="6" max="16384" width="9.140625" style="7"/>
  </cols>
  <sheetData>
    <row r="1" spans="1:5" ht="100.5" customHeight="1">
      <c r="A1" s="89" t="s">
        <v>200</v>
      </c>
      <c r="B1" s="89"/>
      <c r="C1" s="89"/>
      <c r="D1" s="89"/>
      <c r="E1" s="89"/>
    </row>
    <row r="2" spans="1:5">
      <c r="A2" s="95" t="s">
        <v>173</v>
      </c>
      <c r="B2" s="95"/>
      <c r="C2" s="95"/>
      <c r="D2" s="95"/>
      <c r="E2" s="95"/>
    </row>
    <row r="3" spans="1:5">
      <c r="A3" s="14" t="s">
        <v>13</v>
      </c>
      <c r="B3" s="14" t="s">
        <v>14</v>
      </c>
      <c r="C3" s="66" t="s">
        <v>185</v>
      </c>
      <c r="D3" s="66" t="s">
        <v>191</v>
      </c>
      <c r="E3" s="23" t="s">
        <v>2</v>
      </c>
    </row>
    <row r="4" spans="1:5">
      <c r="A4" s="14">
        <v>1</v>
      </c>
      <c r="B4" s="14">
        <v>2</v>
      </c>
      <c r="C4" s="14">
        <v>3</v>
      </c>
      <c r="D4" s="14">
        <v>4</v>
      </c>
      <c r="E4" s="24" t="s">
        <v>170</v>
      </c>
    </row>
    <row r="5" spans="1:5">
      <c r="A5" s="14" t="s">
        <v>15</v>
      </c>
      <c r="B5" s="15" t="s">
        <v>41</v>
      </c>
      <c r="C5" s="73">
        <f>C6+C7+C8+C9</f>
        <v>5.83</v>
      </c>
      <c r="D5" s="73">
        <f>D6+D7+D8+D9</f>
        <v>5.83</v>
      </c>
      <c r="E5" s="25">
        <f>D5-C5</f>
        <v>0</v>
      </c>
    </row>
    <row r="6" spans="1:5">
      <c r="A6" s="26" t="s">
        <v>16</v>
      </c>
      <c r="B6" s="16" t="s">
        <v>18</v>
      </c>
      <c r="C6" s="74">
        <v>0</v>
      </c>
      <c r="D6" s="74">
        <v>0</v>
      </c>
      <c r="E6" s="27">
        <f t="shared" ref="E6:E18" si="0">D6-C6</f>
        <v>0</v>
      </c>
    </row>
    <row r="7" spans="1:5">
      <c r="A7" s="26" t="s">
        <v>25</v>
      </c>
      <c r="B7" s="16" t="s">
        <v>20</v>
      </c>
      <c r="C7" s="74">
        <v>0</v>
      </c>
      <c r="D7" s="74">
        <v>0</v>
      </c>
      <c r="E7" s="27">
        <f t="shared" si="0"/>
        <v>0</v>
      </c>
    </row>
    <row r="8" spans="1:5">
      <c r="A8" s="26" t="s">
        <v>29</v>
      </c>
      <c r="B8" s="16" t="s">
        <v>22</v>
      </c>
      <c r="C8" s="74">
        <v>0.25</v>
      </c>
      <c r="D8" s="74">
        <v>0.25</v>
      </c>
      <c r="E8" s="27">
        <f t="shared" si="0"/>
        <v>0</v>
      </c>
    </row>
    <row r="9" spans="1:5">
      <c r="A9" s="26" t="s">
        <v>42</v>
      </c>
      <c r="B9" s="16" t="s">
        <v>24</v>
      </c>
      <c r="C9" s="74">
        <v>5.58</v>
      </c>
      <c r="D9" s="74">
        <v>5.58</v>
      </c>
      <c r="E9" s="27">
        <f t="shared" si="0"/>
        <v>0</v>
      </c>
    </row>
    <row r="10" spans="1:5">
      <c r="A10" s="14" t="s">
        <v>43</v>
      </c>
      <c r="B10" s="15" t="s">
        <v>44</v>
      </c>
      <c r="C10" s="73">
        <f>C11+C12+C13+C14</f>
        <v>327.01001571428577</v>
      </c>
      <c r="D10" s="73">
        <f>D11+D12+D13+D14</f>
        <v>362.48577571428581</v>
      </c>
      <c r="E10" s="28">
        <f t="shared" si="0"/>
        <v>35.475760000000037</v>
      </c>
    </row>
    <row r="11" spans="1:5">
      <c r="A11" s="26" t="s">
        <v>45</v>
      </c>
      <c r="B11" s="16" t="s">
        <v>18</v>
      </c>
      <c r="C11" s="74">
        <v>0</v>
      </c>
      <c r="D11" s="74">
        <v>0</v>
      </c>
      <c r="E11" s="27">
        <f t="shared" si="0"/>
        <v>0</v>
      </c>
    </row>
    <row r="12" spans="1:5">
      <c r="A12" s="26" t="s">
        <v>46</v>
      </c>
      <c r="B12" s="16" t="s">
        <v>20</v>
      </c>
      <c r="C12" s="74">
        <v>20.055</v>
      </c>
      <c r="D12" s="74">
        <v>20.055</v>
      </c>
      <c r="E12" s="29">
        <f t="shared" si="0"/>
        <v>0</v>
      </c>
    </row>
    <row r="13" spans="1:5">
      <c r="A13" s="26" t="s">
        <v>47</v>
      </c>
      <c r="B13" s="16" t="s">
        <v>22</v>
      </c>
      <c r="C13" s="74">
        <v>269.25711571428576</v>
      </c>
      <c r="D13" s="74">
        <v>297.49787571428578</v>
      </c>
      <c r="E13" s="29">
        <f t="shared" si="0"/>
        <v>28.240760000000023</v>
      </c>
    </row>
    <row r="14" spans="1:5">
      <c r="A14" s="26" t="s">
        <v>48</v>
      </c>
      <c r="B14" s="16" t="s">
        <v>24</v>
      </c>
      <c r="C14" s="74">
        <v>37.697899999999997</v>
      </c>
      <c r="D14" s="74">
        <v>44.932900000000004</v>
      </c>
      <c r="E14" s="27">
        <f t="shared" si="0"/>
        <v>7.2350000000000065</v>
      </c>
    </row>
    <row r="15" spans="1:5">
      <c r="A15" s="14" t="s">
        <v>49</v>
      </c>
      <c r="B15" s="15" t="s">
        <v>50</v>
      </c>
      <c r="C15" s="73">
        <f>C16+C17+C18</f>
        <v>322</v>
      </c>
      <c r="D15" s="73">
        <f>D16+D17+D18</f>
        <v>373</v>
      </c>
      <c r="E15" s="25">
        <f t="shared" si="0"/>
        <v>51</v>
      </c>
    </row>
    <row r="16" spans="1:5">
      <c r="A16" s="26" t="s">
        <v>51</v>
      </c>
      <c r="B16" s="16" t="s">
        <v>39</v>
      </c>
      <c r="C16" s="74">
        <v>0</v>
      </c>
      <c r="D16" s="74">
        <v>0</v>
      </c>
      <c r="E16" s="27">
        <f t="shared" si="0"/>
        <v>0</v>
      </c>
    </row>
    <row r="17" spans="1:5">
      <c r="A17" s="26" t="s">
        <v>52</v>
      </c>
      <c r="B17" s="16" t="s">
        <v>53</v>
      </c>
      <c r="C17" s="74">
        <v>0</v>
      </c>
      <c r="D17" s="74">
        <v>0</v>
      </c>
      <c r="E17" s="27">
        <f t="shared" si="0"/>
        <v>0</v>
      </c>
    </row>
    <row r="18" spans="1:5">
      <c r="A18" s="26" t="s">
        <v>54</v>
      </c>
      <c r="B18" s="16" t="s">
        <v>55</v>
      </c>
      <c r="C18" s="74">
        <v>322</v>
      </c>
      <c r="D18" s="74">
        <v>373</v>
      </c>
      <c r="E18" s="27">
        <f t="shared" si="0"/>
        <v>51</v>
      </c>
    </row>
    <row r="19" spans="1:5">
      <c r="A19" s="95" t="s">
        <v>174</v>
      </c>
      <c r="B19" s="95"/>
      <c r="C19" s="95"/>
      <c r="D19" s="95"/>
      <c r="E19" s="95"/>
    </row>
    <row r="20" spans="1:5">
      <c r="A20" s="14" t="s">
        <v>13</v>
      </c>
      <c r="B20" s="14" t="s">
        <v>14</v>
      </c>
      <c r="C20" s="66" t="s">
        <v>185</v>
      </c>
      <c r="D20" s="66" t="s">
        <v>191</v>
      </c>
      <c r="E20" s="23" t="s">
        <v>2</v>
      </c>
    </row>
    <row r="21" spans="1:5">
      <c r="A21" s="14">
        <v>1</v>
      </c>
      <c r="B21" s="14">
        <v>2</v>
      </c>
      <c r="C21" s="14">
        <v>3</v>
      </c>
      <c r="D21" s="14">
        <v>4</v>
      </c>
      <c r="E21" s="24" t="s">
        <v>170</v>
      </c>
    </row>
    <row r="22" spans="1:5">
      <c r="A22" s="14" t="s">
        <v>15</v>
      </c>
      <c r="B22" s="15" t="s">
        <v>41</v>
      </c>
      <c r="C22" s="73">
        <f>C23+C24+C25+C26</f>
        <v>87.628</v>
      </c>
      <c r="D22" s="73">
        <f>D23+D24+D25+D26</f>
        <v>100.63166</v>
      </c>
      <c r="E22" s="30">
        <f t="shared" ref="E22:E35" si="1">D22-C22</f>
        <v>13.003659999999996</v>
      </c>
    </row>
    <row r="23" spans="1:5">
      <c r="A23" s="26" t="s">
        <v>16</v>
      </c>
      <c r="B23" s="16" t="s">
        <v>18</v>
      </c>
      <c r="C23" s="74">
        <v>1.26</v>
      </c>
      <c r="D23" s="74">
        <v>1.26</v>
      </c>
      <c r="E23" s="31">
        <f t="shared" si="1"/>
        <v>0</v>
      </c>
    </row>
    <row r="24" spans="1:5">
      <c r="A24" s="26" t="s">
        <v>25</v>
      </c>
      <c r="B24" s="16" t="s">
        <v>20</v>
      </c>
      <c r="C24" s="74">
        <v>3.5000000000000003E-2</v>
      </c>
      <c r="D24" s="74">
        <v>3.5000000000000003E-2</v>
      </c>
      <c r="E24" s="31">
        <f t="shared" si="1"/>
        <v>0</v>
      </c>
    </row>
    <row r="25" spans="1:5">
      <c r="A25" s="26" t="s">
        <v>29</v>
      </c>
      <c r="B25" s="16" t="s">
        <v>22</v>
      </c>
      <c r="C25" s="74">
        <v>60.298999999999999</v>
      </c>
      <c r="D25" s="74">
        <f>[2]П.2.1!$J$44+[2]П.2.1!$J$45+[2]П.2.1!$J$46</f>
        <v>60.298999999999999</v>
      </c>
      <c r="E25" s="31">
        <f t="shared" si="1"/>
        <v>0</v>
      </c>
    </row>
    <row r="26" spans="1:5">
      <c r="A26" s="26" t="s">
        <v>42</v>
      </c>
      <c r="B26" s="16" t="s">
        <v>24</v>
      </c>
      <c r="C26" s="74">
        <v>26.033999999999999</v>
      </c>
      <c r="D26" s="74">
        <f>[2]П.2.1!$J$51+[2]П.2.1!$J$52+[2]П.2.1!$J$53</f>
        <v>39.037659999999995</v>
      </c>
      <c r="E26" s="31">
        <f t="shared" si="1"/>
        <v>13.003659999999996</v>
      </c>
    </row>
    <row r="27" spans="1:5">
      <c r="A27" s="14" t="s">
        <v>43</v>
      </c>
      <c r="B27" s="15" t="s">
        <v>44</v>
      </c>
      <c r="C27" s="73">
        <f>C28+C29+C30+C31</f>
        <v>44.972999999999999</v>
      </c>
      <c r="D27" s="73">
        <f>D28+D29+D30+D31</f>
        <v>60.811409999999995</v>
      </c>
      <c r="E27" s="75">
        <f t="shared" si="1"/>
        <v>15.838409999999996</v>
      </c>
    </row>
    <row r="28" spans="1:5">
      <c r="A28" s="26" t="s">
        <v>45</v>
      </c>
      <c r="B28" s="16" t="s">
        <v>18</v>
      </c>
      <c r="C28" s="74">
        <v>0</v>
      </c>
      <c r="D28" s="74">
        <v>0</v>
      </c>
      <c r="E28" s="76">
        <f t="shared" si="1"/>
        <v>0</v>
      </c>
    </row>
    <row r="29" spans="1:5">
      <c r="A29" s="26" t="s">
        <v>46</v>
      </c>
      <c r="B29" s="16" t="s">
        <v>20</v>
      </c>
      <c r="C29" s="74">
        <v>0</v>
      </c>
      <c r="D29" s="74">
        <v>0</v>
      </c>
      <c r="E29" s="76">
        <f t="shared" si="1"/>
        <v>0</v>
      </c>
    </row>
    <row r="30" spans="1:5">
      <c r="A30" s="26" t="s">
        <v>47</v>
      </c>
      <c r="B30" s="16" t="s">
        <v>22</v>
      </c>
      <c r="C30" s="74">
        <v>21.615499999999997</v>
      </c>
      <c r="D30" s="74">
        <f>[2]П.2.1!$J$48</f>
        <v>32.037909999999997</v>
      </c>
      <c r="E30" s="76">
        <f t="shared" si="1"/>
        <v>10.422409999999999</v>
      </c>
    </row>
    <row r="31" spans="1:5">
      <c r="A31" s="26" t="s">
        <v>48</v>
      </c>
      <c r="B31" s="16" t="s">
        <v>24</v>
      </c>
      <c r="C31" s="74">
        <v>23.357500000000002</v>
      </c>
      <c r="D31" s="74">
        <f>[2]П.2.1!$J$54</f>
        <v>28.773499999999999</v>
      </c>
      <c r="E31" s="76">
        <f t="shared" si="1"/>
        <v>5.4159999999999968</v>
      </c>
    </row>
    <row r="32" spans="1:5">
      <c r="A32" s="14" t="s">
        <v>49</v>
      </c>
      <c r="B32" s="15" t="s">
        <v>50</v>
      </c>
      <c r="C32" s="73">
        <f>C33+C34+C35</f>
        <v>76</v>
      </c>
      <c r="D32" s="73">
        <f>D33+D34+D35</f>
        <v>84</v>
      </c>
      <c r="E32" s="75">
        <f t="shared" si="1"/>
        <v>8</v>
      </c>
    </row>
    <row r="33" spans="1:5">
      <c r="A33" s="26" t="s">
        <v>51</v>
      </c>
      <c r="B33" s="16" t="s">
        <v>39</v>
      </c>
      <c r="C33" s="74">
        <v>1</v>
      </c>
      <c r="D33" s="74">
        <v>1</v>
      </c>
      <c r="E33" s="76">
        <f t="shared" si="1"/>
        <v>0</v>
      </c>
    </row>
    <row r="34" spans="1:5">
      <c r="A34" s="26" t="s">
        <v>52</v>
      </c>
      <c r="B34" s="16" t="s">
        <v>53</v>
      </c>
      <c r="C34" s="74">
        <v>1</v>
      </c>
      <c r="D34" s="74">
        <v>1</v>
      </c>
      <c r="E34" s="76">
        <f t="shared" si="1"/>
        <v>0</v>
      </c>
    </row>
    <row r="35" spans="1:5">
      <c r="A35" s="26" t="s">
        <v>54</v>
      </c>
      <c r="B35" s="16" t="s">
        <v>55</v>
      </c>
      <c r="C35" s="74">
        <v>74</v>
      </c>
      <c r="D35" s="74">
        <f>[2]П.2.2!$J$58+[2]П.2.2!$J$57+[2]П.2.2!$J$56</f>
        <v>82</v>
      </c>
      <c r="E35" s="76">
        <f t="shared" si="1"/>
        <v>8</v>
      </c>
    </row>
    <row r="36" spans="1:5">
      <c r="C36" s="18"/>
      <c r="D36" s="18"/>
    </row>
  </sheetData>
  <mergeCells count="3">
    <mergeCell ref="A1:E1"/>
    <mergeCell ref="A2:E2"/>
    <mergeCell ref="A19:E19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Normal="100" zoomScaleSheetLayoutView="100" workbookViewId="0">
      <selection activeCell="K9" sqref="K9"/>
    </sheetView>
  </sheetViews>
  <sheetFormatPr defaultColWidth="9.140625" defaultRowHeight="15.75"/>
  <cols>
    <col min="1" max="1" width="8.28515625" style="19" customWidth="1"/>
    <col min="2" max="2" width="48.5703125" style="19" customWidth="1"/>
    <col min="3" max="4" width="14.140625" style="19" customWidth="1"/>
    <col min="5" max="16384" width="9.140625" style="19"/>
  </cols>
  <sheetData>
    <row r="1" spans="1:4" ht="113.25" customHeight="1">
      <c r="A1" s="96" t="s">
        <v>199</v>
      </c>
      <c r="B1" s="97"/>
      <c r="C1" s="97"/>
      <c r="D1" s="97"/>
    </row>
    <row r="3" spans="1:4">
      <c r="A3" s="8" t="s">
        <v>13</v>
      </c>
      <c r="B3" s="8" t="s">
        <v>14</v>
      </c>
      <c r="C3" s="8" t="s">
        <v>185</v>
      </c>
      <c r="D3" s="8" t="s">
        <v>191</v>
      </c>
    </row>
    <row r="4" spans="1:4">
      <c r="A4" s="8">
        <v>1</v>
      </c>
      <c r="B4" s="8">
        <v>2</v>
      </c>
      <c r="C4" s="8">
        <v>3</v>
      </c>
      <c r="D4" s="8">
        <v>4</v>
      </c>
    </row>
    <row r="5" spans="1:4" s="20" customFormat="1">
      <c r="A5" s="8" t="s">
        <v>15</v>
      </c>
      <c r="B5" s="9" t="s">
        <v>56</v>
      </c>
      <c r="C5" s="21">
        <v>0.71151452900000001</v>
      </c>
      <c r="D5" s="21">
        <v>0.62529999999999997</v>
      </c>
    </row>
    <row r="6" spans="1:4">
      <c r="A6" s="8" t="s">
        <v>16</v>
      </c>
      <c r="B6" s="9" t="s">
        <v>58</v>
      </c>
      <c r="C6" s="21" t="s">
        <v>57</v>
      </c>
      <c r="D6" s="21" t="s">
        <v>57</v>
      </c>
    </row>
    <row r="7" spans="1:4">
      <c r="A7" s="22" t="s">
        <v>17</v>
      </c>
      <c r="B7" s="9" t="s">
        <v>18</v>
      </c>
      <c r="C7" s="21" t="s">
        <v>57</v>
      </c>
      <c r="D7" s="21" t="s">
        <v>57</v>
      </c>
    </row>
    <row r="8" spans="1:4">
      <c r="A8" s="22" t="s">
        <v>19</v>
      </c>
      <c r="B8" s="9" t="s">
        <v>20</v>
      </c>
      <c r="C8" s="21" t="s">
        <v>57</v>
      </c>
      <c r="D8" s="21" t="s">
        <v>57</v>
      </c>
    </row>
    <row r="9" spans="1:4">
      <c r="A9" s="22" t="s">
        <v>21</v>
      </c>
      <c r="B9" s="9" t="s">
        <v>22</v>
      </c>
      <c r="C9" s="21" t="s">
        <v>57</v>
      </c>
      <c r="D9" s="21" t="s">
        <v>57</v>
      </c>
    </row>
    <row r="10" spans="1:4" s="20" customFormat="1">
      <c r="A10" s="22" t="s">
        <v>23</v>
      </c>
      <c r="B10" s="9" t="s">
        <v>24</v>
      </c>
      <c r="C10" s="21" t="s">
        <v>57</v>
      </c>
      <c r="D10" s="21" t="s">
        <v>57</v>
      </c>
    </row>
    <row r="11" spans="1:4">
      <c r="A11" s="8" t="s">
        <v>25</v>
      </c>
      <c r="B11" s="9" t="s">
        <v>59</v>
      </c>
      <c r="C11" s="21" t="s">
        <v>57</v>
      </c>
      <c r="D11" s="21" t="s">
        <v>57</v>
      </c>
    </row>
    <row r="12" spans="1:4">
      <c r="A12" s="22" t="s">
        <v>26</v>
      </c>
      <c r="B12" s="9" t="s">
        <v>18</v>
      </c>
      <c r="C12" s="21" t="s">
        <v>57</v>
      </c>
      <c r="D12" s="21" t="s">
        <v>57</v>
      </c>
    </row>
    <row r="13" spans="1:4">
      <c r="A13" s="22" t="s">
        <v>27</v>
      </c>
      <c r="B13" s="9" t="s">
        <v>20</v>
      </c>
      <c r="C13" s="21">
        <v>0.91165854800000001</v>
      </c>
      <c r="D13" s="21">
        <v>0.89970000000000006</v>
      </c>
    </row>
    <row r="14" spans="1:4">
      <c r="A14" s="22" t="s">
        <v>28</v>
      </c>
      <c r="B14" s="9" t="s">
        <v>22</v>
      </c>
      <c r="C14" s="21">
        <v>0.47484541352510001</v>
      </c>
      <c r="D14" s="21">
        <v>0.46129999999999999</v>
      </c>
    </row>
    <row r="15" spans="1:4" s="20" customFormat="1">
      <c r="A15" s="22" t="s">
        <v>60</v>
      </c>
      <c r="B15" s="9" t="s">
        <v>24</v>
      </c>
      <c r="C15" s="21">
        <v>0.51165476132400001</v>
      </c>
      <c r="D15" s="21">
        <v>0.51080000000000003</v>
      </c>
    </row>
    <row r="16" spans="1:4">
      <c r="A16" s="8" t="s">
        <v>29</v>
      </c>
      <c r="B16" s="9" t="s">
        <v>61</v>
      </c>
      <c r="C16" s="21" t="s">
        <v>57</v>
      </c>
      <c r="D16" s="21" t="s">
        <v>57</v>
      </c>
    </row>
    <row r="17" spans="1:4">
      <c r="A17" s="22" t="s">
        <v>30</v>
      </c>
      <c r="B17" s="9" t="s">
        <v>38</v>
      </c>
      <c r="C17" s="21" t="s">
        <v>57</v>
      </c>
      <c r="D17" s="21" t="s">
        <v>57</v>
      </c>
    </row>
    <row r="18" spans="1:4">
      <c r="A18" s="22" t="s">
        <v>32</v>
      </c>
      <c r="B18" s="9" t="s">
        <v>39</v>
      </c>
      <c r="C18" s="21" t="s">
        <v>57</v>
      </c>
      <c r="D18" s="21" t="s">
        <v>57</v>
      </c>
    </row>
    <row r="19" spans="1:4">
      <c r="A19" s="22" t="s">
        <v>62</v>
      </c>
      <c r="B19" s="9" t="s">
        <v>40</v>
      </c>
      <c r="C19" s="21" t="s">
        <v>57</v>
      </c>
      <c r="D19" s="21" t="s">
        <v>57</v>
      </c>
    </row>
    <row r="20" spans="1:4">
      <c r="A20" s="22" t="s">
        <v>63</v>
      </c>
      <c r="B20" s="9" t="s">
        <v>55</v>
      </c>
      <c r="C20" s="21">
        <v>0.58163543213000002</v>
      </c>
      <c r="D20" s="21">
        <v>0.52639999999999998</v>
      </c>
    </row>
    <row r="22" spans="1:4" ht="54" customHeight="1">
      <c r="A22" s="98" t="s">
        <v>177</v>
      </c>
      <c r="B22" s="98"/>
      <c r="C22" s="98"/>
      <c r="D22" s="98"/>
    </row>
  </sheetData>
  <mergeCells count="2">
    <mergeCell ref="A1:D1"/>
    <mergeCell ref="A22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view="pageBreakPreview" zoomScale="90" zoomScaleNormal="100" zoomScaleSheetLayoutView="90" workbookViewId="0">
      <selection activeCell="A2" sqref="A2"/>
    </sheetView>
  </sheetViews>
  <sheetFormatPr defaultColWidth="9.140625" defaultRowHeight="15.75"/>
  <cols>
    <col min="1" max="1" width="8.28515625" style="7" customWidth="1"/>
    <col min="2" max="2" width="46.140625" style="7" customWidth="1"/>
    <col min="3" max="3" width="10.85546875" style="7" customWidth="1"/>
    <col min="4" max="4" width="14.140625" style="7" customWidth="1"/>
    <col min="5" max="5" width="13" style="7" customWidth="1"/>
    <col min="6" max="16384" width="9.140625" style="7"/>
  </cols>
  <sheetData>
    <row r="1" spans="1:5" ht="120.75" customHeight="1">
      <c r="A1" s="89" t="s">
        <v>198</v>
      </c>
      <c r="B1" s="89"/>
      <c r="C1" s="89"/>
      <c r="D1" s="89"/>
      <c r="E1" s="89"/>
    </row>
    <row r="3" spans="1:5" ht="87" customHeight="1">
      <c r="A3" s="98" t="s">
        <v>184</v>
      </c>
      <c r="B3" s="99"/>
      <c r="C3" s="99"/>
      <c r="D3" s="99"/>
      <c r="E3" s="99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Normal="100" zoomScaleSheetLayoutView="100" workbookViewId="0">
      <selection activeCell="C4" sqref="C4"/>
    </sheetView>
  </sheetViews>
  <sheetFormatPr defaultColWidth="9.140625" defaultRowHeight="15.75"/>
  <cols>
    <col min="1" max="1" width="8.28515625" style="7" customWidth="1"/>
    <col min="2" max="2" width="64.140625" style="7" customWidth="1"/>
    <col min="3" max="4" width="14.140625" style="7" customWidth="1"/>
    <col min="5" max="5" width="13" style="7" customWidth="1"/>
    <col min="6" max="16384" width="9.140625" style="7"/>
  </cols>
  <sheetData>
    <row r="1" spans="1:5" ht="224.25" customHeight="1">
      <c r="A1" s="89" t="s">
        <v>197</v>
      </c>
      <c r="B1" s="89"/>
      <c r="C1" s="89"/>
      <c r="D1" s="38"/>
      <c r="E1" s="38"/>
    </row>
    <row r="2" spans="1:5" ht="16.5" thickBot="1"/>
    <row r="3" spans="1:5" ht="16.5" thickBot="1">
      <c r="A3" s="39" t="s">
        <v>13</v>
      </c>
      <c r="B3" s="40" t="s">
        <v>14</v>
      </c>
      <c r="C3" s="41" t="s">
        <v>191</v>
      </c>
    </row>
    <row r="4" spans="1:5" ht="16.5" thickBot="1">
      <c r="A4" s="39">
        <v>1</v>
      </c>
      <c r="B4" s="40">
        <v>2</v>
      </c>
      <c r="C4" s="41">
        <v>3</v>
      </c>
    </row>
    <row r="5" spans="1:5">
      <c r="A5" s="42" t="s">
        <v>15</v>
      </c>
      <c r="B5" s="43" t="s">
        <v>65</v>
      </c>
      <c r="C5" s="44">
        <v>0</v>
      </c>
    </row>
    <row r="6" spans="1:5">
      <c r="A6" s="45" t="s">
        <v>16</v>
      </c>
      <c r="B6" s="46" t="s">
        <v>18</v>
      </c>
      <c r="C6" s="47" t="s">
        <v>57</v>
      </c>
    </row>
    <row r="7" spans="1:5">
      <c r="A7" s="45" t="s">
        <v>25</v>
      </c>
      <c r="B7" s="46" t="s">
        <v>20</v>
      </c>
      <c r="C7" s="47" t="s">
        <v>57</v>
      </c>
    </row>
    <row r="8" spans="1:5">
      <c r="A8" s="45" t="s">
        <v>29</v>
      </c>
      <c r="B8" s="46" t="s">
        <v>22</v>
      </c>
      <c r="C8" s="47" t="s">
        <v>57</v>
      </c>
    </row>
    <row r="9" spans="1:5">
      <c r="A9" s="45" t="s">
        <v>42</v>
      </c>
      <c r="B9" s="46" t="s">
        <v>24</v>
      </c>
      <c r="C9" s="47" t="s">
        <v>57</v>
      </c>
    </row>
    <row r="10" spans="1:5" ht="31.5">
      <c r="A10" s="48" t="s">
        <v>43</v>
      </c>
      <c r="B10" s="46" t="s">
        <v>66</v>
      </c>
      <c r="C10" s="47">
        <v>0</v>
      </c>
    </row>
    <row r="11" spans="1:5">
      <c r="A11" s="45" t="s">
        <v>45</v>
      </c>
      <c r="B11" s="46" t="s">
        <v>18</v>
      </c>
      <c r="C11" s="47" t="s">
        <v>57</v>
      </c>
    </row>
    <row r="12" spans="1:5">
      <c r="A12" s="45" t="s">
        <v>46</v>
      </c>
      <c r="B12" s="46" t="s">
        <v>20</v>
      </c>
      <c r="C12" s="47" t="s">
        <v>57</v>
      </c>
    </row>
    <row r="13" spans="1:5">
      <c r="A13" s="45" t="s">
        <v>47</v>
      </c>
      <c r="B13" s="46" t="s">
        <v>22</v>
      </c>
      <c r="C13" s="47" t="s">
        <v>57</v>
      </c>
    </row>
    <row r="14" spans="1:5" ht="16.5" thickBot="1">
      <c r="A14" s="49" t="s">
        <v>48</v>
      </c>
      <c r="B14" s="50" t="s">
        <v>24</v>
      </c>
      <c r="C14" s="51" t="s">
        <v>57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view="pageBreakPreview" zoomScale="90" zoomScaleNormal="100" zoomScaleSheetLayoutView="90" workbookViewId="0">
      <selection activeCell="A5" sqref="A5:B6"/>
    </sheetView>
  </sheetViews>
  <sheetFormatPr defaultColWidth="9.140625" defaultRowHeight="15.75"/>
  <cols>
    <col min="1" max="1" width="8.28515625" style="7" customWidth="1"/>
    <col min="2" max="2" width="80" style="7" customWidth="1"/>
    <col min="3" max="4" width="14.140625" style="7" customWidth="1"/>
    <col min="5" max="5" width="13" style="7" customWidth="1"/>
    <col min="6" max="16384" width="9.140625" style="7"/>
  </cols>
  <sheetData>
    <row r="1" spans="1:5" ht="126.75" customHeight="1">
      <c r="A1" s="89" t="s">
        <v>196</v>
      </c>
      <c r="B1" s="89"/>
      <c r="C1" s="38"/>
      <c r="D1" s="38"/>
      <c r="E1" s="38"/>
    </row>
    <row r="3" spans="1:5" ht="107.25" customHeight="1">
      <c r="A3" s="100" t="s">
        <v>178</v>
      </c>
      <c r="B3" s="100"/>
    </row>
    <row r="4" spans="1:5">
      <c r="A4" s="100"/>
      <c r="B4" s="100"/>
    </row>
    <row r="5" spans="1:5" ht="15.75" customHeight="1">
      <c r="A5" s="100" t="s">
        <v>186</v>
      </c>
      <c r="B5" s="100"/>
    </row>
    <row r="6" spans="1:5">
      <c r="A6" s="100"/>
      <c r="B6" s="100"/>
    </row>
  </sheetData>
  <mergeCells count="3">
    <mergeCell ref="A1:B1"/>
    <mergeCell ref="A3:B4"/>
    <mergeCell ref="A5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V10" sqref="V10"/>
    </sheetView>
  </sheetViews>
  <sheetFormatPr defaultColWidth="9.140625" defaultRowHeight="15.75"/>
  <cols>
    <col min="1" max="1" width="7.85546875" style="7" customWidth="1"/>
    <col min="2" max="2" width="55.42578125" style="7" customWidth="1"/>
    <col min="3" max="4" width="9.140625" style="7"/>
    <col min="5" max="5" width="10.140625" style="7" customWidth="1"/>
    <col min="6" max="7" width="9.140625" style="7"/>
    <col min="8" max="8" width="9.7109375" style="7" bestFit="1" customWidth="1"/>
    <col min="9" max="10" width="9.140625" style="7"/>
    <col min="11" max="11" width="9.7109375" style="7" bestFit="1" customWidth="1"/>
    <col min="12" max="22" width="9.140625" style="7"/>
    <col min="23" max="24" width="11.85546875" style="7" bestFit="1" customWidth="1"/>
    <col min="25" max="16384" width="9.140625" style="7"/>
  </cols>
  <sheetData>
    <row r="1" spans="1:18" ht="107.25" customHeight="1">
      <c r="A1" s="89" t="s">
        <v>195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3" spans="1:18">
      <c r="A3" s="102" t="s">
        <v>13</v>
      </c>
      <c r="B3" s="102" t="s">
        <v>64</v>
      </c>
      <c r="C3" s="102" t="s">
        <v>67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 t="s">
        <v>5</v>
      </c>
    </row>
    <row r="4" spans="1:18" ht="31.5" customHeight="1">
      <c r="A4" s="102"/>
      <c r="B4" s="102"/>
      <c r="C4" s="102" t="s">
        <v>68</v>
      </c>
      <c r="D4" s="102"/>
      <c r="E4" s="102"/>
      <c r="F4" s="102" t="s">
        <v>69</v>
      </c>
      <c r="G4" s="102"/>
      <c r="H4" s="102"/>
      <c r="I4" s="102" t="s">
        <v>70</v>
      </c>
      <c r="J4" s="102"/>
      <c r="K4" s="102"/>
      <c r="L4" s="102" t="s">
        <v>71</v>
      </c>
      <c r="M4" s="102"/>
      <c r="N4" s="102"/>
      <c r="O4" s="102" t="s">
        <v>72</v>
      </c>
      <c r="P4" s="102"/>
      <c r="Q4" s="102"/>
      <c r="R4" s="102"/>
    </row>
    <row r="5" spans="1:18" ht="31.5" customHeight="1">
      <c r="A5" s="102"/>
      <c r="B5" s="102"/>
      <c r="C5" s="102" t="s">
        <v>185</v>
      </c>
      <c r="D5" s="102" t="s">
        <v>191</v>
      </c>
      <c r="E5" s="67" t="s">
        <v>73</v>
      </c>
      <c r="F5" s="102" t="s">
        <v>185</v>
      </c>
      <c r="G5" s="102" t="s">
        <v>191</v>
      </c>
      <c r="H5" s="67" t="s">
        <v>73</v>
      </c>
      <c r="I5" s="102" t="s">
        <v>185</v>
      </c>
      <c r="J5" s="102" t="s">
        <v>191</v>
      </c>
      <c r="K5" s="67" t="s">
        <v>73</v>
      </c>
      <c r="L5" s="102" t="s">
        <v>185</v>
      </c>
      <c r="M5" s="102" t="s">
        <v>191</v>
      </c>
      <c r="N5" s="67" t="s">
        <v>73</v>
      </c>
      <c r="O5" s="102" t="s">
        <v>185</v>
      </c>
      <c r="P5" s="102" t="s">
        <v>191</v>
      </c>
      <c r="Q5" s="67" t="s">
        <v>73</v>
      </c>
      <c r="R5" s="102"/>
    </row>
    <row r="6" spans="1:18">
      <c r="A6" s="102"/>
      <c r="B6" s="102"/>
      <c r="C6" s="102"/>
      <c r="D6" s="102"/>
      <c r="E6" s="67" t="s">
        <v>74</v>
      </c>
      <c r="F6" s="102"/>
      <c r="G6" s="102"/>
      <c r="H6" s="67" t="s">
        <v>74</v>
      </c>
      <c r="I6" s="102"/>
      <c r="J6" s="102"/>
      <c r="K6" s="67" t="s">
        <v>74</v>
      </c>
      <c r="L6" s="102"/>
      <c r="M6" s="102"/>
      <c r="N6" s="67" t="s">
        <v>74</v>
      </c>
      <c r="O6" s="102"/>
      <c r="P6" s="102"/>
      <c r="Q6" s="67" t="s">
        <v>74</v>
      </c>
      <c r="R6" s="102"/>
    </row>
    <row r="7" spans="1:18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</row>
    <row r="8" spans="1:18" ht="31.5">
      <c r="A8" s="67">
        <v>1</v>
      </c>
      <c r="B8" s="52" t="s">
        <v>75</v>
      </c>
      <c r="C8" s="17">
        <v>1</v>
      </c>
      <c r="D8" s="17">
        <v>6</v>
      </c>
      <c r="E8" s="69">
        <f>(D8-C8)/D8</f>
        <v>0.83333333333333337</v>
      </c>
      <c r="F8" s="17">
        <v>3</v>
      </c>
      <c r="G8" s="17">
        <v>3</v>
      </c>
      <c r="H8" s="69">
        <f>(G8-F8)/G8</f>
        <v>0</v>
      </c>
      <c r="I8" s="17">
        <v>3</v>
      </c>
      <c r="J8" s="17">
        <v>0</v>
      </c>
      <c r="K8" s="70">
        <f>(J8-I8)/I8</f>
        <v>-1</v>
      </c>
      <c r="L8" s="17">
        <v>1</v>
      </c>
      <c r="M8" s="17">
        <v>0</v>
      </c>
      <c r="N8" s="70">
        <f>(M8-L8)/L8</f>
        <v>-1</v>
      </c>
      <c r="O8" s="17">
        <v>0</v>
      </c>
      <c r="P8" s="17">
        <v>0</v>
      </c>
      <c r="Q8" s="17">
        <v>0</v>
      </c>
      <c r="R8" s="17">
        <f>C8+D8+F8+G8+I8+J8+L8+M8+O8+P8</f>
        <v>17</v>
      </c>
    </row>
    <row r="9" spans="1:18" ht="63">
      <c r="A9" s="67">
        <v>2</v>
      </c>
      <c r="B9" s="52" t="s">
        <v>76</v>
      </c>
      <c r="C9" s="17">
        <v>1</v>
      </c>
      <c r="D9" s="17">
        <v>6</v>
      </c>
      <c r="E9" s="69">
        <f t="shared" ref="E9:E19" si="0">(D9-C9)/D9</f>
        <v>0.83333333333333337</v>
      </c>
      <c r="F9" s="17">
        <v>3</v>
      </c>
      <c r="G9" s="17">
        <v>3</v>
      </c>
      <c r="H9" s="69">
        <f t="shared" ref="H9:H19" si="1">(G9-F9)/G9</f>
        <v>0</v>
      </c>
      <c r="I9" s="17">
        <v>3</v>
      </c>
      <c r="J9" s="17">
        <v>0</v>
      </c>
      <c r="K9" s="70">
        <f t="shared" ref="K9:K14" si="2">(J9-I9)/I9</f>
        <v>-1</v>
      </c>
      <c r="L9" s="17">
        <v>1</v>
      </c>
      <c r="M9" s="17">
        <v>0</v>
      </c>
      <c r="N9" s="70">
        <f t="shared" ref="N9:N14" si="3">(M9-L9)/L9</f>
        <v>-1</v>
      </c>
      <c r="O9" s="17">
        <v>0</v>
      </c>
      <c r="P9" s="17">
        <v>0</v>
      </c>
      <c r="Q9" s="17">
        <v>0</v>
      </c>
      <c r="R9" s="17">
        <f>C9+D9+F9+G9+I9+J9+L9+M9+O9+P9</f>
        <v>17</v>
      </c>
    </row>
    <row r="10" spans="1:18" ht="110.25">
      <c r="A10" s="67">
        <v>3</v>
      </c>
      <c r="B10" s="52" t="s">
        <v>77</v>
      </c>
      <c r="C10" s="17">
        <v>0</v>
      </c>
      <c r="D10" s="17">
        <v>0</v>
      </c>
      <c r="E10" s="69"/>
      <c r="F10" s="17">
        <v>0</v>
      </c>
      <c r="G10" s="17">
        <v>0</v>
      </c>
      <c r="H10" s="69"/>
      <c r="I10" s="17">
        <v>0</v>
      </c>
      <c r="J10" s="17">
        <v>0</v>
      </c>
      <c r="K10" s="70"/>
      <c r="L10" s="17">
        <v>0</v>
      </c>
      <c r="M10" s="17">
        <v>0</v>
      </c>
      <c r="N10" s="70"/>
      <c r="O10" s="17">
        <v>0</v>
      </c>
      <c r="P10" s="17">
        <v>0</v>
      </c>
      <c r="Q10" s="17">
        <v>0</v>
      </c>
      <c r="R10" s="17">
        <f>C10+D10+F10+G10+I10+J10+L10+M10+O10+P10</f>
        <v>0</v>
      </c>
    </row>
    <row r="11" spans="1:18">
      <c r="A11" s="53" t="s">
        <v>51</v>
      </c>
      <c r="B11" s="52" t="s">
        <v>78</v>
      </c>
      <c r="C11" s="17">
        <v>0</v>
      </c>
      <c r="D11" s="17">
        <v>0</v>
      </c>
      <c r="E11" s="69"/>
      <c r="F11" s="17">
        <v>0</v>
      </c>
      <c r="G11" s="17">
        <v>0</v>
      </c>
      <c r="H11" s="69"/>
      <c r="I11" s="17">
        <v>0</v>
      </c>
      <c r="J11" s="17">
        <v>0</v>
      </c>
      <c r="K11" s="70"/>
      <c r="L11" s="17">
        <v>0</v>
      </c>
      <c r="M11" s="17">
        <v>0</v>
      </c>
      <c r="N11" s="70"/>
      <c r="O11" s="17">
        <v>0</v>
      </c>
      <c r="P11" s="17">
        <v>0</v>
      </c>
      <c r="Q11" s="17">
        <v>0</v>
      </c>
      <c r="R11" s="17">
        <f t="shared" ref="R11:R18" si="4">C11+D11+F11+G11+I11+J11+L11+M11+O11+P11</f>
        <v>0</v>
      </c>
    </row>
    <row r="12" spans="1:18">
      <c r="A12" s="53" t="s">
        <v>52</v>
      </c>
      <c r="B12" s="52" t="s">
        <v>79</v>
      </c>
      <c r="C12" s="17">
        <v>0</v>
      </c>
      <c r="D12" s="17">
        <v>0</v>
      </c>
      <c r="E12" s="69"/>
      <c r="F12" s="17">
        <v>0</v>
      </c>
      <c r="G12" s="17">
        <v>0</v>
      </c>
      <c r="H12" s="69"/>
      <c r="I12" s="17">
        <v>0</v>
      </c>
      <c r="J12" s="17">
        <v>0</v>
      </c>
      <c r="K12" s="70"/>
      <c r="L12" s="17">
        <v>0</v>
      </c>
      <c r="M12" s="17">
        <v>0</v>
      </c>
      <c r="N12" s="70"/>
      <c r="O12" s="17">
        <v>0</v>
      </c>
      <c r="P12" s="17">
        <v>0</v>
      </c>
      <c r="Q12" s="17">
        <v>0</v>
      </c>
      <c r="R12" s="17">
        <f t="shared" si="4"/>
        <v>0</v>
      </c>
    </row>
    <row r="13" spans="1:18" ht="63">
      <c r="A13" s="67">
        <v>4</v>
      </c>
      <c r="B13" s="52" t="s">
        <v>80</v>
      </c>
      <c r="C13" s="17">
        <v>3</v>
      </c>
      <c r="D13" s="17">
        <v>8</v>
      </c>
      <c r="E13" s="69">
        <f t="shared" si="0"/>
        <v>0.625</v>
      </c>
      <c r="F13" s="17">
        <v>3</v>
      </c>
      <c r="G13" s="17">
        <v>8</v>
      </c>
      <c r="H13" s="69">
        <f t="shared" si="1"/>
        <v>0.625</v>
      </c>
      <c r="I13" s="17">
        <v>0</v>
      </c>
      <c r="J13" s="17">
        <v>0</v>
      </c>
      <c r="K13" s="70"/>
      <c r="L13" s="17">
        <v>0</v>
      </c>
      <c r="M13" s="17">
        <v>0</v>
      </c>
      <c r="N13" s="70"/>
      <c r="O13" s="17">
        <v>0</v>
      </c>
      <c r="P13" s="17">
        <v>0</v>
      </c>
      <c r="Q13" s="17">
        <v>0</v>
      </c>
      <c r="R13" s="52">
        <v>0</v>
      </c>
    </row>
    <row r="14" spans="1:18" ht="47.25">
      <c r="A14" s="67">
        <v>5</v>
      </c>
      <c r="B14" s="52" t="s">
        <v>81</v>
      </c>
      <c r="C14" s="17">
        <v>1</v>
      </c>
      <c r="D14" s="17">
        <v>6</v>
      </c>
      <c r="E14" s="69">
        <f t="shared" si="0"/>
        <v>0.83333333333333337</v>
      </c>
      <c r="F14" s="17">
        <v>3</v>
      </c>
      <c r="G14" s="17">
        <v>3</v>
      </c>
      <c r="H14" s="69">
        <f t="shared" si="1"/>
        <v>0</v>
      </c>
      <c r="I14" s="17">
        <v>1</v>
      </c>
      <c r="J14" s="17">
        <v>0</v>
      </c>
      <c r="K14" s="70">
        <f t="shared" si="2"/>
        <v>-1</v>
      </c>
      <c r="L14" s="17">
        <v>1</v>
      </c>
      <c r="M14" s="17">
        <v>0</v>
      </c>
      <c r="N14" s="70">
        <f t="shared" si="3"/>
        <v>-1</v>
      </c>
      <c r="O14" s="17">
        <v>0</v>
      </c>
      <c r="P14" s="17">
        <v>0</v>
      </c>
      <c r="Q14" s="17">
        <v>0</v>
      </c>
      <c r="R14" s="17">
        <f t="shared" si="4"/>
        <v>15</v>
      </c>
    </row>
    <row r="15" spans="1:18" ht="47.25">
      <c r="A15" s="67">
        <v>6</v>
      </c>
      <c r="B15" s="52" t="s">
        <v>82</v>
      </c>
      <c r="C15" s="17">
        <v>1</v>
      </c>
      <c r="D15" s="17">
        <v>2</v>
      </c>
      <c r="E15" s="69">
        <f t="shared" si="0"/>
        <v>0.5</v>
      </c>
      <c r="F15" s="17">
        <v>3</v>
      </c>
      <c r="G15" s="17">
        <v>3</v>
      </c>
      <c r="H15" s="69">
        <f t="shared" si="1"/>
        <v>0</v>
      </c>
      <c r="I15" s="17">
        <v>0</v>
      </c>
      <c r="J15" s="17">
        <v>1</v>
      </c>
      <c r="K15" s="70">
        <f t="shared" ref="K15" si="5">(J15-I15)/J15</f>
        <v>1</v>
      </c>
      <c r="L15" s="17">
        <v>0</v>
      </c>
      <c r="M15" s="17">
        <v>1</v>
      </c>
      <c r="N15" s="70">
        <f t="shared" ref="N15" si="6">(M15-L15)/M15</f>
        <v>1</v>
      </c>
      <c r="O15" s="17">
        <v>0</v>
      </c>
      <c r="P15" s="17">
        <v>0</v>
      </c>
      <c r="Q15" s="17">
        <v>0</v>
      </c>
      <c r="R15" s="17">
        <v>0</v>
      </c>
    </row>
    <row r="16" spans="1:18" ht="94.5">
      <c r="A16" s="67">
        <v>7</v>
      </c>
      <c r="B16" s="52" t="s">
        <v>83</v>
      </c>
      <c r="C16" s="17">
        <v>0</v>
      </c>
      <c r="D16" s="17">
        <v>0</v>
      </c>
      <c r="E16" s="69"/>
      <c r="F16" s="17">
        <v>0</v>
      </c>
      <c r="G16" s="17">
        <v>0</v>
      </c>
      <c r="H16" s="69"/>
      <c r="I16" s="17">
        <v>0</v>
      </c>
      <c r="J16" s="17">
        <v>0</v>
      </c>
      <c r="K16" s="70"/>
      <c r="L16" s="17">
        <v>0</v>
      </c>
      <c r="M16" s="17">
        <v>0</v>
      </c>
      <c r="N16" s="70"/>
      <c r="O16" s="17">
        <v>0</v>
      </c>
      <c r="P16" s="17">
        <v>0</v>
      </c>
      <c r="Q16" s="17">
        <v>0</v>
      </c>
      <c r="R16" s="17">
        <f t="shared" si="4"/>
        <v>0</v>
      </c>
    </row>
    <row r="17" spans="1:24">
      <c r="A17" s="53" t="s">
        <v>84</v>
      </c>
      <c r="B17" s="52" t="s">
        <v>78</v>
      </c>
      <c r="C17" s="17">
        <v>0</v>
      </c>
      <c r="D17" s="17">
        <v>0</v>
      </c>
      <c r="E17" s="69"/>
      <c r="F17" s="17">
        <v>0</v>
      </c>
      <c r="G17" s="17">
        <v>0</v>
      </c>
      <c r="H17" s="69"/>
      <c r="I17" s="17">
        <v>0</v>
      </c>
      <c r="J17" s="17">
        <v>0</v>
      </c>
      <c r="K17" s="70"/>
      <c r="L17" s="17">
        <v>0</v>
      </c>
      <c r="M17" s="17">
        <v>0</v>
      </c>
      <c r="N17" s="70"/>
      <c r="O17" s="17">
        <v>0</v>
      </c>
      <c r="P17" s="17">
        <v>0</v>
      </c>
      <c r="Q17" s="17">
        <v>0</v>
      </c>
      <c r="R17" s="17">
        <f t="shared" si="4"/>
        <v>0</v>
      </c>
    </row>
    <row r="18" spans="1:24">
      <c r="A18" s="53" t="s">
        <v>85</v>
      </c>
      <c r="B18" s="52" t="s">
        <v>86</v>
      </c>
      <c r="C18" s="17">
        <v>0</v>
      </c>
      <c r="D18" s="17">
        <v>0</v>
      </c>
      <c r="E18" s="69"/>
      <c r="F18" s="17">
        <v>0</v>
      </c>
      <c r="G18" s="17">
        <v>0</v>
      </c>
      <c r="H18" s="69"/>
      <c r="I18" s="17">
        <v>0</v>
      </c>
      <c r="J18" s="17">
        <v>0</v>
      </c>
      <c r="K18" s="70"/>
      <c r="L18" s="17">
        <v>0</v>
      </c>
      <c r="M18" s="17">
        <v>0</v>
      </c>
      <c r="N18" s="70"/>
      <c r="O18" s="17">
        <v>0</v>
      </c>
      <c r="P18" s="17">
        <v>0</v>
      </c>
      <c r="Q18" s="17">
        <v>0</v>
      </c>
      <c r="R18" s="17">
        <f t="shared" si="4"/>
        <v>0</v>
      </c>
    </row>
    <row r="19" spans="1:24" ht="47.25">
      <c r="A19" s="67">
        <v>8</v>
      </c>
      <c r="B19" s="52" t="s">
        <v>87</v>
      </c>
      <c r="C19" s="17">
        <v>0</v>
      </c>
      <c r="D19" s="17">
        <v>95</v>
      </c>
      <c r="E19" s="69">
        <f t="shared" si="0"/>
        <v>1</v>
      </c>
      <c r="F19" s="17">
        <v>65</v>
      </c>
      <c r="G19" s="17">
        <v>121</v>
      </c>
      <c r="H19" s="69">
        <f t="shared" si="1"/>
        <v>0.46280991735537191</v>
      </c>
      <c r="I19" s="17">
        <v>0</v>
      </c>
      <c r="J19" s="17">
        <v>520</v>
      </c>
      <c r="K19" s="70">
        <f>(J19-I19)/J19</f>
        <v>1</v>
      </c>
      <c r="L19" s="17">
        <v>0</v>
      </c>
      <c r="M19" s="17">
        <v>549</v>
      </c>
      <c r="N19" s="70">
        <f>(M19-L19)/M19</f>
        <v>1</v>
      </c>
      <c r="O19" s="17">
        <v>0</v>
      </c>
      <c r="P19" s="17">
        <v>0</v>
      </c>
      <c r="Q19" s="17">
        <v>0</v>
      </c>
      <c r="R19" s="52">
        <v>0</v>
      </c>
    </row>
    <row r="21" spans="1:24">
      <c r="W21" s="68"/>
      <c r="X21" s="68"/>
    </row>
    <row r="22" spans="1:24">
      <c r="W22" s="68"/>
      <c r="X22" s="68"/>
    </row>
    <row r="23" spans="1:24">
      <c r="W23" s="68"/>
      <c r="X23" s="68"/>
    </row>
  </sheetData>
  <mergeCells count="20">
    <mergeCell ref="F5:F6"/>
    <mergeCell ref="G5:G6"/>
    <mergeCell ref="I5:I6"/>
    <mergeCell ref="J5:J6"/>
    <mergeCell ref="A1:R1"/>
    <mergeCell ref="A3:A6"/>
    <mergeCell ref="B3:B6"/>
    <mergeCell ref="C3:Q3"/>
    <mergeCell ref="R3:R6"/>
    <mergeCell ref="C4:E4"/>
    <mergeCell ref="F4:H4"/>
    <mergeCell ref="I4:K4"/>
    <mergeCell ref="L4:N4"/>
    <mergeCell ref="O4:Q4"/>
    <mergeCell ref="L5:L6"/>
    <mergeCell ref="M5:M6"/>
    <mergeCell ref="O5:O6"/>
    <mergeCell ref="P5:P6"/>
    <mergeCell ref="C5:C6"/>
    <mergeCell ref="D5:D6"/>
  </mergeCells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90" zoomScaleNormal="90" workbookViewId="0">
      <selection activeCell="G12" sqref="G12"/>
    </sheetView>
  </sheetViews>
  <sheetFormatPr defaultColWidth="9.140625" defaultRowHeight="15.75"/>
  <cols>
    <col min="1" max="1" width="7.140625" style="19" customWidth="1"/>
    <col min="2" max="2" width="32.140625" style="19" customWidth="1"/>
    <col min="3" max="7" width="9.140625" style="19"/>
    <col min="8" max="8" width="9" style="19" customWidth="1"/>
    <col min="9" max="10" width="9.140625" style="19"/>
    <col min="11" max="11" width="9.85546875" style="19" bestFit="1" customWidth="1"/>
    <col min="12" max="17" width="9.140625" style="19"/>
    <col min="18" max="18" width="11.140625" style="19" hidden="1" customWidth="1"/>
    <col min="19" max="16384" width="9.140625" style="19"/>
  </cols>
  <sheetData>
    <row r="1" spans="1:23" ht="150" customHeight="1">
      <c r="A1" s="96" t="s">
        <v>194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3" spans="1:23" ht="30" customHeight="1">
      <c r="A3" s="103" t="s">
        <v>13</v>
      </c>
      <c r="B3" s="103" t="s">
        <v>118</v>
      </c>
      <c r="C3" s="103" t="s">
        <v>117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23" ht="47.25" customHeight="1">
      <c r="A4" s="103"/>
      <c r="B4" s="103"/>
      <c r="C4" s="103" t="s">
        <v>116</v>
      </c>
      <c r="D4" s="103"/>
      <c r="E4" s="103"/>
      <c r="F4" s="103" t="s">
        <v>115</v>
      </c>
      <c r="G4" s="103"/>
      <c r="H4" s="103"/>
      <c r="I4" s="103" t="s">
        <v>114</v>
      </c>
      <c r="J4" s="103"/>
      <c r="K4" s="103"/>
      <c r="L4" s="103" t="s">
        <v>113</v>
      </c>
      <c r="M4" s="103"/>
      <c r="N4" s="103"/>
      <c r="O4" s="103" t="s">
        <v>112</v>
      </c>
      <c r="P4" s="103"/>
      <c r="Q4" s="103"/>
    </row>
    <row r="5" spans="1:23" ht="47.25">
      <c r="A5" s="103"/>
      <c r="B5" s="103"/>
      <c r="C5" s="8" t="s">
        <v>185</v>
      </c>
      <c r="D5" s="8" t="s">
        <v>191</v>
      </c>
      <c r="E5" s="8" t="s">
        <v>111</v>
      </c>
      <c r="F5" s="8" t="s">
        <v>185</v>
      </c>
      <c r="G5" s="8" t="s">
        <v>191</v>
      </c>
      <c r="H5" s="8" t="s">
        <v>111</v>
      </c>
      <c r="I5" s="8" t="s">
        <v>185</v>
      </c>
      <c r="J5" s="8" t="s">
        <v>191</v>
      </c>
      <c r="K5" s="8" t="s">
        <v>111</v>
      </c>
      <c r="L5" s="8" t="s">
        <v>185</v>
      </c>
      <c r="M5" s="8" t="s">
        <v>191</v>
      </c>
      <c r="N5" s="8" t="s">
        <v>111</v>
      </c>
      <c r="O5" s="8" t="s">
        <v>185</v>
      </c>
      <c r="P5" s="8" t="s">
        <v>191</v>
      </c>
      <c r="Q5" s="8" t="s">
        <v>111</v>
      </c>
    </row>
    <row r="6" spans="1:2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</row>
    <row r="7" spans="1:23" ht="31.5">
      <c r="A7" s="8">
        <v>1</v>
      </c>
      <c r="B7" s="65" t="s">
        <v>110</v>
      </c>
      <c r="C7" s="71">
        <f>C8+C9+C10+C11+C12+C13</f>
        <v>14</v>
      </c>
      <c r="D7" s="71">
        <f>D8+D9+D10+D11+D12+D13</f>
        <v>0</v>
      </c>
      <c r="E7" s="77">
        <f>(D7-C7)/C7</f>
        <v>-1</v>
      </c>
      <c r="F7" s="71">
        <f>F8+F9+F10+F11+F12+F13</f>
        <v>64</v>
      </c>
      <c r="G7" s="71">
        <f>G8+G9+G10+G11+G12+G13</f>
        <v>56</v>
      </c>
      <c r="H7" s="77">
        <f t="shared" ref="H7:H8" si="0">(G7-F7)/F7</f>
        <v>-0.125</v>
      </c>
      <c r="I7" s="71">
        <f>I8+I9+I10+I11+I12+I13</f>
        <v>4</v>
      </c>
      <c r="J7" s="71">
        <f>J8+J9+J10+J11+J12+J13</f>
        <v>14</v>
      </c>
      <c r="K7" s="77">
        <f>(J7-I7)/J7</f>
        <v>0.7142857142857143</v>
      </c>
      <c r="L7" s="71">
        <v>0</v>
      </c>
      <c r="M7" s="71">
        <f>M8+M9+M10+M11+M12+M13</f>
        <v>0</v>
      </c>
      <c r="N7" s="77"/>
      <c r="O7" s="71">
        <v>0</v>
      </c>
      <c r="P7" s="71">
        <v>0</v>
      </c>
      <c r="Q7" s="77"/>
      <c r="R7" s="78">
        <f>D7+G7+J7+M7+P7</f>
        <v>70</v>
      </c>
    </row>
    <row r="8" spans="1:23" ht="31.5">
      <c r="A8" s="79" t="s">
        <v>16</v>
      </c>
      <c r="B8" s="65" t="s">
        <v>109</v>
      </c>
      <c r="C8" s="71">
        <v>0</v>
      </c>
      <c r="D8" s="71">
        <v>0</v>
      </c>
      <c r="E8" s="77"/>
      <c r="F8" s="71">
        <v>1</v>
      </c>
      <c r="G8" s="71">
        <v>1</v>
      </c>
      <c r="H8" s="77">
        <f t="shared" si="0"/>
        <v>0</v>
      </c>
      <c r="I8" s="71">
        <v>0</v>
      </c>
      <c r="J8" s="71">
        <v>0</v>
      </c>
      <c r="K8" s="77"/>
      <c r="L8" s="71">
        <v>0</v>
      </c>
      <c r="M8" s="71">
        <v>0</v>
      </c>
      <c r="N8" s="77"/>
      <c r="O8" s="71">
        <v>0</v>
      </c>
      <c r="P8" s="71">
        <v>0</v>
      </c>
      <c r="Q8" s="77"/>
    </row>
    <row r="9" spans="1:23" ht="47.25">
      <c r="A9" s="79" t="s">
        <v>25</v>
      </c>
      <c r="B9" s="65" t="s">
        <v>99</v>
      </c>
      <c r="C9" s="71">
        <v>14</v>
      </c>
      <c r="D9" s="71">
        <v>0</v>
      </c>
      <c r="E9" s="77">
        <f t="shared" ref="E9:E24" si="1">(D9-C9)/C9</f>
        <v>-1</v>
      </c>
      <c r="F9" s="71">
        <v>10</v>
      </c>
      <c r="G9" s="71">
        <v>12</v>
      </c>
      <c r="H9" s="77">
        <f>(G9-F9)/F9</f>
        <v>0.2</v>
      </c>
      <c r="I9" s="71">
        <v>0</v>
      </c>
      <c r="J9" s="71">
        <v>10</v>
      </c>
      <c r="K9" s="77">
        <f t="shared" ref="K9:K24" si="2">(J9-I9)/J9</f>
        <v>1</v>
      </c>
      <c r="L9" s="71">
        <v>0</v>
      </c>
      <c r="M9" s="71">
        <v>0</v>
      </c>
      <c r="N9" s="77"/>
      <c r="O9" s="71">
        <v>0</v>
      </c>
      <c r="P9" s="71">
        <v>0</v>
      </c>
      <c r="Q9" s="77"/>
    </row>
    <row r="10" spans="1:23" ht="31.5">
      <c r="A10" s="79" t="s">
        <v>29</v>
      </c>
      <c r="B10" s="65" t="s">
        <v>98</v>
      </c>
      <c r="C10" s="71">
        <v>0</v>
      </c>
      <c r="D10" s="71">
        <v>0</v>
      </c>
      <c r="E10" s="77"/>
      <c r="F10" s="71">
        <v>10</v>
      </c>
      <c r="G10" s="71">
        <f>'4.9.'!J18</f>
        <v>0</v>
      </c>
      <c r="H10" s="77">
        <f t="shared" ref="H10:H17" si="3">(G10-F10)/F10</f>
        <v>-1</v>
      </c>
      <c r="I10" s="71">
        <v>0</v>
      </c>
      <c r="J10" s="71">
        <v>0</v>
      </c>
      <c r="K10" s="77"/>
      <c r="L10" s="71">
        <v>0</v>
      </c>
      <c r="M10" s="71">
        <v>0</v>
      </c>
      <c r="N10" s="77"/>
      <c r="O10" s="71">
        <v>0</v>
      </c>
      <c r="P10" s="71">
        <v>0</v>
      </c>
      <c r="Q10" s="77"/>
      <c r="S10" s="80"/>
      <c r="T10" s="80"/>
      <c r="U10" s="80"/>
      <c r="V10" s="80"/>
      <c r="W10" s="80"/>
    </row>
    <row r="11" spans="1:23">
      <c r="A11" s="79" t="s">
        <v>42</v>
      </c>
      <c r="B11" s="65" t="s">
        <v>97</v>
      </c>
      <c r="C11" s="71">
        <v>0</v>
      </c>
      <c r="D11" s="71">
        <v>0</v>
      </c>
      <c r="E11" s="77"/>
      <c r="F11" s="71">
        <v>6</v>
      </c>
      <c r="G11" s="71">
        <v>6</v>
      </c>
      <c r="H11" s="77">
        <f t="shared" si="3"/>
        <v>0</v>
      </c>
      <c r="I11" s="71">
        <v>0</v>
      </c>
      <c r="J11" s="71">
        <v>0</v>
      </c>
      <c r="K11" s="77"/>
      <c r="L11" s="71">
        <v>0</v>
      </c>
      <c r="M11" s="71">
        <v>0</v>
      </c>
      <c r="N11" s="77"/>
      <c r="O11" s="71">
        <v>0</v>
      </c>
      <c r="P11" s="71">
        <v>0</v>
      </c>
      <c r="Q11" s="77"/>
      <c r="S11" s="80"/>
      <c r="T11" s="80"/>
      <c r="U11" s="80"/>
      <c r="V11" s="80"/>
      <c r="W11" s="80"/>
    </row>
    <row r="12" spans="1:23" ht="31.5">
      <c r="A12" s="79" t="s">
        <v>108</v>
      </c>
      <c r="B12" s="65" t="s">
        <v>107</v>
      </c>
      <c r="C12" s="71">
        <v>0</v>
      </c>
      <c r="D12" s="71">
        <v>0</v>
      </c>
      <c r="E12" s="77"/>
      <c r="F12" s="71">
        <v>25</v>
      </c>
      <c r="G12" s="71">
        <v>25</v>
      </c>
      <c r="H12" s="77">
        <f t="shared" si="3"/>
        <v>0</v>
      </c>
      <c r="I12" s="71">
        <v>4</v>
      </c>
      <c r="J12" s="71">
        <v>4</v>
      </c>
      <c r="K12" s="77">
        <f t="shared" si="2"/>
        <v>0</v>
      </c>
      <c r="L12" s="71">
        <v>0</v>
      </c>
      <c r="M12" s="71">
        <v>0</v>
      </c>
      <c r="N12" s="77"/>
      <c r="O12" s="71">
        <v>0</v>
      </c>
      <c r="P12" s="71">
        <v>0</v>
      </c>
      <c r="Q12" s="77"/>
      <c r="S12" s="80"/>
      <c r="T12" s="81"/>
      <c r="U12" s="81"/>
      <c r="V12" s="80"/>
      <c r="W12" s="80"/>
    </row>
    <row r="13" spans="1:23">
      <c r="A13" s="79" t="s">
        <v>106</v>
      </c>
      <c r="B13" s="65" t="s">
        <v>88</v>
      </c>
      <c r="C13" s="71">
        <v>0</v>
      </c>
      <c r="D13" s="71">
        <v>0</v>
      </c>
      <c r="E13" s="77"/>
      <c r="F13" s="71">
        <v>12</v>
      </c>
      <c r="G13" s="71">
        <v>12</v>
      </c>
      <c r="H13" s="77">
        <f t="shared" si="3"/>
        <v>0</v>
      </c>
      <c r="I13" s="71">
        <v>0</v>
      </c>
      <c r="J13" s="71">
        <v>0</v>
      </c>
      <c r="K13" s="77"/>
      <c r="L13" s="71">
        <v>0</v>
      </c>
      <c r="M13" s="71">
        <v>0</v>
      </c>
      <c r="N13" s="77"/>
      <c r="O13" s="71">
        <v>0</v>
      </c>
      <c r="P13" s="71">
        <v>0</v>
      </c>
      <c r="Q13" s="77"/>
      <c r="S13" s="80"/>
      <c r="T13" s="80"/>
      <c r="U13" s="80"/>
      <c r="V13" s="80"/>
      <c r="W13" s="80"/>
    </row>
    <row r="14" spans="1:23">
      <c r="A14" s="8">
        <v>2</v>
      </c>
      <c r="B14" s="65" t="s">
        <v>105</v>
      </c>
      <c r="C14" s="71">
        <v>0</v>
      </c>
      <c r="D14" s="71">
        <f t="shared" ref="D14:L14" si="4">D15+D16+D17+D18+D19++D20+D21+D22</f>
        <v>0</v>
      </c>
      <c r="E14" s="77"/>
      <c r="F14" s="71">
        <f t="shared" si="4"/>
        <v>6</v>
      </c>
      <c r="G14" s="71">
        <f t="shared" si="4"/>
        <v>6</v>
      </c>
      <c r="H14" s="77">
        <f t="shared" si="3"/>
        <v>0</v>
      </c>
      <c r="I14" s="71">
        <v>1</v>
      </c>
      <c r="J14" s="71">
        <f t="shared" si="4"/>
        <v>0</v>
      </c>
      <c r="K14" s="77">
        <f t="shared" ref="K14" si="5">(J14-I14)/I14</f>
        <v>-1</v>
      </c>
      <c r="L14" s="71">
        <f t="shared" si="4"/>
        <v>2</v>
      </c>
      <c r="M14" s="71">
        <f>M15+M16+M17+M18+M19++M20+M21+M22</f>
        <v>2</v>
      </c>
      <c r="N14" s="77">
        <f t="shared" ref="N14:N17" si="6">(M14-L14)/M14</f>
        <v>0</v>
      </c>
      <c r="O14" s="71">
        <v>0</v>
      </c>
      <c r="P14" s="71">
        <v>0</v>
      </c>
      <c r="Q14" s="77"/>
      <c r="R14" s="78">
        <f>D14+G14+J14+M14+P14</f>
        <v>8</v>
      </c>
      <c r="S14" s="80"/>
      <c r="T14" s="80"/>
      <c r="U14" s="80"/>
      <c r="V14" s="80"/>
      <c r="W14" s="80"/>
    </row>
    <row r="15" spans="1:23" ht="47.25">
      <c r="A15" s="79" t="s">
        <v>45</v>
      </c>
      <c r="B15" s="65" t="s">
        <v>104</v>
      </c>
      <c r="C15" s="71">
        <v>0</v>
      </c>
      <c r="D15" s="71">
        <v>0</v>
      </c>
      <c r="E15" s="77"/>
      <c r="F15" s="71">
        <v>0</v>
      </c>
      <c r="G15" s="71">
        <v>0</v>
      </c>
      <c r="H15" s="77"/>
      <c r="I15" s="71">
        <v>0</v>
      </c>
      <c r="J15" s="71">
        <v>0</v>
      </c>
      <c r="K15" s="77"/>
      <c r="L15" s="71">
        <v>0</v>
      </c>
      <c r="M15" s="71">
        <v>0</v>
      </c>
      <c r="N15" s="77"/>
      <c r="O15" s="71">
        <v>0</v>
      </c>
      <c r="P15" s="71">
        <v>0</v>
      </c>
      <c r="Q15" s="77"/>
    </row>
    <row r="16" spans="1:23" ht="31.5">
      <c r="A16" s="82" t="s">
        <v>103</v>
      </c>
      <c r="B16" s="65" t="s">
        <v>102</v>
      </c>
      <c r="C16" s="71">
        <v>0</v>
      </c>
      <c r="D16" s="71">
        <v>0</v>
      </c>
      <c r="E16" s="77"/>
      <c r="F16" s="71">
        <v>0</v>
      </c>
      <c r="G16" s="71">
        <v>0</v>
      </c>
      <c r="H16" s="77"/>
      <c r="I16" s="71">
        <v>0</v>
      </c>
      <c r="J16" s="71">
        <v>0</v>
      </c>
      <c r="K16" s="77"/>
      <c r="L16" s="71">
        <v>0</v>
      </c>
      <c r="M16" s="71">
        <v>0</v>
      </c>
      <c r="N16" s="77"/>
      <c r="O16" s="71">
        <v>0</v>
      </c>
      <c r="P16" s="71">
        <v>0</v>
      </c>
      <c r="Q16" s="77"/>
    </row>
    <row r="17" spans="1:18" ht="31.5">
      <c r="A17" s="82" t="s">
        <v>101</v>
      </c>
      <c r="B17" s="65" t="s">
        <v>100</v>
      </c>
      <c r="C17" s="71">
        <v>0</v>
      </c>
      <c r="D17" s="71">
        <v>0</v>
      </c>
      <c r="E17" s="77"/>
      <c r="F17" s="71">
        <v>6</v>
      </c>
      <c r="G17" s="71">
        <v>6</v>
      </c>
      <c r="H17" s="77">
        <f t="shared" si="3"/>
        <v>0</v>
      </c>
      <c r="I17" s="71">
        <v>0</v>
      </c>
      <c r="J17" s="71">
        <v>0</v>
      </c>
      <c r="K17" s="77"/>
      <c r="L17" s="71">
        <v>2</v>
      </c>
      <c r="M17" s="71">
        <v>2</v>
      </c>
      <c r="N17" s="77">
        <f t="shared" si="6"/>
        <v>0</v>
      </c>
      <c r="O17" s="71">
        <v>0</v>
      </c>
      <c r="P17" s="71">
        <v>0</v>
      </c>
      <c r="Q17" s="77"/>
    </row>
    <row r="18" spans="1:18" ht="47.25">
      <c r="A18" s="79" t="s">
        <v>46</v>
      </c>
      <c r="B18" s="65" t="s">
        <v>99</v>
      </c>
      <c r="C18" s="71">
        <v>0</v>
      </c>
      <c r="D18" s="71">
        <v>0</v>
      </c>
      <c r="E18" s="77"/>
      <c r="F18" s="71">
        <v>0</v>
      </c>
      <c r="G18" s="71">
        <v>0</v>
      </c>
      <c r="H18" s="77"/>
      <c r="I18" s="71">
        <v>1</v>
      </c>
      <c r="J18" s="71">
        <v>0</v>
      </c>
      <c r="K18" s="77">
        <f t="shared" ref="K18" si="7">(J18-I18)/I18</f>
        <v>-1</v>
      </c>
      <c r="L18" s="71">
        <v>0</v>
      </c>
      <c r="M18" s="71">
        <v>0</v>
      </c>
      <c r="N18" s="77"/>
      <c r="O18" s="71">
        <v>0</v>
      </c>
      <c r="P18" s="71">
        <v>0</v>
      </c>
      <c r="Q18" s="77"/>
    </row>
    <row r="19" spans="1:18" ht="31.5">
      <c r="A19" s="79" t="s">
        <v>47</v>
      </c>
      <c r="B19" s="65" t="s">
        <v>98</v>
      </c>
      <c r="C19" s="71">
        <v>0</v>
      </c>
      <c r="D19" s="71">
        <v>0</v>
      </c>
      <c r="E19" s="77"/>
      <c r="F19" s="71">
        <v>0</v>
      </c>
      <c r="G19" s="71">
        <v>0</v>
      </c>
      <c r="H19" s="77"/>
      <c r="I19" s="71">
        <v>0</v>
      </c>
      <c r="J19" s="71">
        <v>0</v>
      </c>
      <c r="K19" s="77"/>
      <c r="L19" s="71">
        <v>0</v>
      </c>
      <c r="M19" s="71">
        <v>0</v>
      </c>
      <c r="N19" s="77"/>
      <c r="O19" s="71">
        <v>0</v>
      </c>
      <c r="P19" s="71">
        <v>0</v>
      </c>
      <c r="Q19" s="77"/>
    </row>
    <row r="20" spans="1:18">
      <c r="A20" s="79" t="s">
        <v>48</v>
      </c>
      <c r="B20" s="65" t="s">
        <v>97</v>
      </c>
      <c r="C20" s="71">
        <v>0</v>
      </c>
      <c r="D20" s="71">
        <v>0</v>
      </c>
      <c r="E20" s="77"/>
      <c r="F20" s="71">
        <v>0</v>
      </c>
      <c r="G20" s="71">
        <v>0</v>
      </c>
      <c r="H20" s="77"/>
      <c r="I20" s="71">
        <v>0</v>
      </c>
      <c r="J20" s="71">
        <v>0</v>
      </c>
      <c r="K20" s="77"/>
      <c r="L20" s="71">
        <v>0</v>
      </c>
      <c r="M20" s="71">
        <v>0</v>
      </c>
      <c r="N20" s="77"/>
      <c r="O20" s="71">
        <v>0</v>
      </c>
      <c r="P20" s="71">
        <v>0</v>
      </c>
      <c r="Q20" s="77"/>
    </row>
    <row r="21" spans="1:18" ht="47.25">
      <c r="A21" s="79" t="s">
        <v>96</v>
      </c>
      <c r="B21" s="65" t="s">
        <v>95</v>
      </c>
      <c r="C21" s="71">
        <v>0</v>
      </c>
      <c r="D21" s="71">
        <v>0</v>
      </c>
      <c r="E21" s="77"/>
      <c r="F21" s="71">
        <v>0</v>
      </c>
      <c r="G21" s="71">
        <v>0</v>
      </c>
      <c r="H21" s="77"/>
      <c r="I21" s="71">
        <v>0</v>
      </c>
      <c r="J21" s="71">
        <v>0</v>
      </c>
      <c r="K21" s="77"/>
      <c r="L21" s="71">
        <v>0</v>
      </c>
      <c r="M21" s="71">
        <v>0</v>
      </c>
      <c r="N21" s="77"/>
      <c r="O21" s="71">
        <v>0</v>
      </c>
      <c r="P21" s="71">
        <v>0</v>
      </c>
      <c r="Q21" s="77"/>
    </row>
    <row r="22" spans="1:18">
      <c r="A22" s="79" t="s">
        <v>94</v>
      </c>
      <c r="B22" s="65" t="s">
        <v>88</v>
      </c>
      <c r="C22" s="71">
        <v>0</v>
      </c>
      <c r="D22" s="71">
        <v>0</v>
      </c>
      <c r="E22" s="77"/>
      <c r="F22" s="71">
        <v>0</v>
      </c>
      <c r="G22" s="71">
        <v>0</v>
      </c>
      <c r="H22" s="77"/>
      <c r="I22" s="71">
        <v>0</v>
      </c>
      <c r="J22" s="71">
        <v>0</v>
      </c>
      <c r="K22" s="77"/>
      <c r="L22" s="71">
        <v>0</v>
      </c>
      <c r="M22" s="71">
        <v>0</v>
      </c>
      <c r="N22" s="77"/>
      <c r="O22" s="71">
        <v>0</v>
      </c>
      <c r="P22" s="71">
        <v>0</v>
      </c>
      <c r="Q22" s="77"/>
    </row>
    <row r="23" spans="1:18">
      <c r="A23" s="8">
        <v>3</v>
      </c>
      <c r="B23" s="65" t="s">
        <v>93</v>
      </c>
      <c r="C23" s="71">
        <f>C24+C25+C26+C27</f>
        <v>14</v>
      </c>
      <c r="D23" s="71">
        <f>D24+D25+D26+D27</f>
        <v>0</v>
      </c>
      <c r="E23" s="77">
        <f t="shared" si="1"/>
        <v>-1</v>
      </c>
      <c r="F23" s="71">
        <v>0</v>
      </c>
      <c r="G23" s="71">
        <v>0</v>
      </c>
      <c r="H23" s="77"/>
      <c r="I23" s="71">
        <v>0</v>
      </c>
      <c r="J23" s="71">
        <v>0</v>
      </c>
      <c r="K23" s="77"/>
      <c r="L23" s="71">
        <v>0</v>
      </c>
      <c r="M23" s="71">
        <v>0</v>
      </c>
      <c r="N23" s="77"/>
      <c r="O23" s="71">
        <v>0</v>
      </c>
      <c r="P23" s="71">
        <v>0</v>
      </c>
      <c r="Q23" s="77"/>
      <c r="R23" s="78">
        <f>D23+G23+J23+M23+P23</f>
        <v>0</v>
      </c>
    </row>
    <row r="24" spans="1:18" ht="31.5">
      <c r="A24" s="79" t="s">
        <v>51</v>
      </c>
      <c r="B24" s="65" t="s">
        <v>92</v>
      </c>
      <c r="C24" s="71">
        <v>14</v>
      </c>
      <c r="D24" s="71">
        <v>0</v>
      </c>
      <c r="E24" s="77">
        <f t="shared" si="1"/>
        <v>-1</v>
      </c>
      <c r="F24" s="71">
        <v>0</v>
      </c>
      <c r="G24" s="71">
        <v>12</v>
      </c>
      <c r="H24" s="77">
        <f t="shared" ref="H24" si="8">(G24-F24)/G24</f>
        <v>1</v>
      </c>
      <c r="I24" s="71">
        <v>0</v>
      </c>
      <c r="J24" s="71">
        <v>10</v>
      </c>
      <c r="K24" s="77">
        <f t="shared" si="2"/>
        <v>1</v>
      </c>
      <c r="L24" s="71">
        <v>0</v>
      </c>
      <c r="M24" s="71">
        <v>0</v>
      </c>
      <c r="N24" s="77"/>
      <c r="O24" s="71">
        <v>0</v>
      </c>
      <c r="P24" s="71">
        <v>0</v>
      </c>
      <c r="Q24" s="77"/>
    </row>
    <row r="25" spans="1:18" ht="47.25">
      <c r="A25" s="79" t="s">
        <v>52</v>
      </c>
      <c r="B25" s="65" t="s">
        <v>91</v>
      </c>
      <c r="C25" s="71">
        <v>0</v>
      </c>
      <c r="D25" s="71">
        <v>0</v>
      </c>
      <c r="E25" s="77"/>
      <c r="F25" s="71">
        <v>0</v>
      </c>
      <c r="G25" s="71">
        <v>0</v>
      </c>
      <c r="H25" s="77"/>
      <c r="I25" s="71">
        <v>0</v>
      </c>
      <c r="J25" s="71">
        <v>0</v>
      </c>
      <c r="K25" s="77"/>
      <c r="L25" s="71">
        <v>0</v>
      </c>
      <c r="M25" s="71">
        <v>0</v>
      </c>
      <c r="N25" s="77"/>
      <c r="O25" s="71">
        <v>0</v>
      </c>
      <c r="P25" s="71">
        <v>0</v>
      </c>
      <c r="Q25" s="77"/>
    </row>
    <row r="26" spans="1:18" ht="31.5">
      <c r="A26" s="79" t="s">
        <v>54</v>
      </c>
      <c r="B26" s="65" t="s">
        <v>90</v>
      </c>
      <c r="C26" s="71">
        <v>0</v>
      </c>
      <c r="D26" s="71">
        <v>0</v>
      </c>
      <c r="E26" s="77"/>
      <c r="F26" s="71">
        <v>0</v>
      </c>
      <c r="G26" s="71">
        <v>0</v>
      </c>
      <c r="H26" s="77"/>
      <c r="I26" s="71">
        <v>0</v>
      </c>
      <c r="J26" s="71">
        <v>0</v>
      </c>
      <c r="K26" s="77"/>
      <c r="L26" s="71">
        <v>0</v>
      </c>
      <c r="M26" s="71">
        <v>0</v>
      </c>
      <c r="N26" s="77"/>
      <c r="O26" s="71">
        <v>0</v>
      </c>
      <c r="P26" s="71">
        <v>0</v>
      </c>
      <c r="Q26" s="77"/>
    </row>
    <row r="27" spans="1:18">
      <c r="A27" s="79" t="s">
        <v>89</v>
      </c>
      <c r="B27" s="65" t="s">
        <v>88</v>
      </c>
      <c r="C27" s="71">
        <v>0</v>
      </c>
      <c r="D27" s="71">
        <v>0</v>
      </c>
      <c r="E27" s="77"/>
      <c r="F27" s="71">
        <v>0</v>
      </c>
      <c r="G27" s="71">
        <v>0</v>
      </c>
      <c r="H27" s="77"/>
      <c r="I27" s="71">
        <v>0</v>
      </c>
      <c r="J27" s="71">
        <v>0</v>
      </c>
      <c r="K27" s="77"/>
      <c r="L27" s="71">
        <v>0</v>
      </c>
      <c r="M27" s="71">
        <v>0</v>
      </c>
      <c r="N27" s="77"/>
      <c r="O27" s="71">
        <v>0</v>
      </c>
      <c r="P27" s="71">
        <v>0</v>
      </c>
      <c r="Q27" s="77"/>
    </row>
    <row r="28" spans="1:18">
      <c r="R28" s="78">
        <f>R23+R14+R7</f>
        <v>78</v>
      </c>
    </row>
  </sheetData>
  <autoFilter ref="A6:W28"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27559055118110237" bottom="0.27559055118110237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1.1</vt:lpstr>
      <vt:lpstr>1.2.</vt:lpstr>
      <vt:lpstr>1.3.</vt:lpstr>
      <vt:lpstr>1.4.</vt:lpstr>
      <vt:lpstr>2.3.</vt:lpstr>
      <vt:lpstr>3.1.</vt:lpstr>
      <vt:lpstr>3.2.</vt:lpstr>
      <vt:lpstr>3.4.</vt:lpstr>
      <vt:lpstr>4.1.</vt:lpstr>
      <vt:lpstr>4.2.</vt:lpstr>
      <vt:lpstr>4.3.</vt:lpstr>
      <vt:lpstr>4.6.</vt:lpstr>
      <vt:lpstr>4.7.</vt:lpstr>
      <vt:lpstr>4.9.</vt:lpstr>
      <vt:lpstr>'1.1'!Область_печати</vt:lpstr>
      <vt:lpstr>'1.3.'!Область_печати</vt:lpstr>
      <vt:lpstr>'3.2.'!Область_печати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2022-03-25T13:56:40Z</dcterms:modified>
</cp:coreProperties>
</file>