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69" i="1"/>
  <c r="E67"/>
  <c r="E61"/>
  <c r="E44" l="1"/>
  <c r="E42"/>
  <c r="E41"/>
  <c r="E39"/>
  <c r="E38"/>
  <c r="E35"/>
  <c r="E34"/>
  <c r="E33"/>
  <c r="E32"/>
  <c r="E31"/>
  <c r="E29"/>
  <c r="E28"/>
  <c r="E26"/>
  <c r="E25"/>
  <c r="E22"/>
  <c r="E21"/>
  <c r="E19"/>
  <c r="E17"/>
  <c r="E15"/>
  <c r="E13"/>
  <c r="E12"/>
  <c r="E11"/>
  <c r="E10"/>
</calcChain>
</file>

<file path=xl/sharedStrings.xml><?xml version="1.0" encoding="utf-8"?>
<sst xmlns="http://schemas.openxmlformats.org/spreadsheetml/2006/main" count="205" uniqueCount="139">
  <si>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</si>
  <si>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</si>
  <si>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</si>
  <si>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</si>
  <si>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</si>
  <si>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</si>
  <si>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</si>
  <si>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</si>
  <si>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</si>
  <si>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</si>
  <si>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</si>
  <si>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</si>
  <si>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</si>
  <si>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</si>
  <si>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</si>
  <si>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</si>
  <si>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</si>
  <si>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</si>
  <si>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</si>
  <si>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</si>
  <si>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</si>
  <si>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</si>
  <si>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</si>
  <si>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</si>
  <si>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</si>
  <si>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</si>
  <si>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</si>
  <si>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</si>
  <si>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</si>
  <si>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</si>
  <si>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</si>
  <si>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</si>
  <si>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</si>
  <si>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</si>
  <si>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</si>
  <si>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</si>
  <si>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</si>
  <si>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</si>
  <si>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</si>
  <si>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</si>
  <si>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</si>
  <si>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</si>
  <si>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</si>
  <si>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</si>
  <si>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</si>
  <si>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</si>
  <si>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</si>
  <si>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</si>
  <si>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</si>
  <si>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</si>
  <si>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</si>
  <si>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</si>
  <si>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</si>
  <si>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</si>
  <si>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</si>
  <si>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</si>
  <si>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</si>
  <si>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</si>
  <si>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</si>
  <si>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</si>
  <si>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</si>
  <si>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</si>
  <si>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</si>
  <si>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</si>
  <si>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</si>
  <si>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</si>
  <si>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</si>
  <si>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</si>
  <si>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</si>
  <si>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</si>
  <si>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</si>
  <si>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</si>
  <si>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</si>
  <si>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</si>
  <si>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</si>
  <si>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</si>
  <si>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</si>
  <si>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</si>
  <si>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</si>
  <si>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</si>
  <si>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</si>
  <si>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</si>
  <si>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</si>
  <si>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</si>
  <si>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</si>
  <si>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</si>
  <si>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</si>
  <si>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</si>
  <si>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</si>
  <si>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</si>
  <si>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</si>
  <si>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</si>
  <si>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</si>
  <si>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</si>
  <si>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</si>
  <si>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</si>
  <si>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</si>
  <si>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</si>
  <si>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</si>
  <si>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</si>
  <si>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</si>
  <si>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</si>
  <si>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</si>
  <si>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</si>
  <si>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</si>
  <si>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</si>
  <si>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</si>
  <si>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</si>
  <si>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</si>
  <si>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</si>
  <si>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</si>
  <si>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</si>
  <si>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</si>
  <si>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</si>
  <si>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</si>
  <si>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</si>
  <si>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</si>
  <si>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</si>
  <si>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</si>
  <si>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</si>
  <si>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</si>
  <si>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</si>
  <si>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</si>
  <si>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</si>
  <si>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</si>
  <si>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</si>
  <si>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</si>
  <si>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</si>
  <si>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</si>
  <si>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</si>
  <si>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</si>
  <si>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</si>
  <si>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</si>
  <si>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</si>
  <si>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</si>
  <si>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н/д</t>
  </si>
  <si>
    <t>Долгосрочный период регулирования: 2021 - 2025 гг.</t>
  </si>
  <si>
    <t>факт 2022 год</t>
  </si>
  <si>
    <t>план 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</si>
</sst>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3%20&#1057;&#1055;&#1073;/&#1059;&#1090;&#1074;&#1077;&#1088;&#1078;&#1076;&#1077;&#1085;&#1086;%20&#1050;&#1058;&#1057;&#1055;&#1073;%20&#1085;&#1072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.%20&#1048;&#1053;&#1042;&#1045;&#1057;&#1058;&#1050;&#1040;/&#1082;&#1086;&#1088;-&#1082;&#1072;%20&#1048;&#1055;%202021-2025_2024%20&#1075;&#1086;&#1076;/H0227_1087847012021_40/&#1060;&#1086;&#1088;&#1084;&#1072;&#1090;&#1099;%20&#1087;&#1088;&#1086;&#1077;&#1082;&#1090;&#1072;%20&#1048;&#1055;&#1056;/H0227_1087847012021_04_0_40_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улирование"/>
    </sheetNames>
    <sheetDataSet>
      <sheetData sheetId="0">
        <row r="16">
          <cell r="AI16">
            <v>150856.06</v>
          </cell>
        </row>
        <row r="17">
          <cell r="AI17">
            <v>4583.57</v>
          </cell>
        </row>
        <row r="20">
          <cell r="AI20">
            <v>146272.49</v>
          </cell>
        </row>
        <row r="21">
          <cell r="AI21">
            <v>64276.37</v>
          </cell>
        </row>
        <row r="24">
          <cell r="AI24">
            <v>139515.49</v>
          </cell>
        </row>
        <row r="31">
          <cell r="AI31">
            <v>1573.72</v>
          </cell>
        </row>
        <row r="40">
          <cell r="AI40">
            <v>354647.92</v>
          </cell>
        </row>
        <row r="42">
          <cell r="AI42">
            <v>3319.9804265039993</v>
          </cell>
        </row>
        <row r="43">
          <cell r="AI43">
            <v>40722.469383315402</v>
          </cell>
        </row>
        <row r="45">
          <cell r="AI45">
            <v>55934.072164305828</v>
          </cell>
        </row>
        <row r="54">
          <cell r="AI54">
            <v>4332.9367399999974</v>
          </cell>
        </row>
        <row r="59">
          <cell r="AI59">
            <v>19540.02</v>
          </cell>
        </row>
        <row r="67">
          <cell r="AI67">
            <v>37743.26</v>
          </cell>
        </row>
        <row r="68">
          <cell r="AI68">
            <v>7548.6512065565403</v>
          </cell>
        </row>
        <row r="73">
          <cell r="AI73">
            <v>7454.2270195344909</v>
          </cell>
        </row>
        <row r="74">
          <cell r="AI74">
            <v>176739.72915950665</v>
          </cell>
        </row>
        <row r="80">
          <cell r="AI80">
            <v>-6607.5166666666664</v>
          </cell>
        </row>
        <row r="86">
          <cell r="AI86">
            <v>527536.04915950657</v>
          </cell>
        </row>
        <row r="91">
          <cell r="AI91">
            <v>21402.652615794934</v>
          </cell>
        </row>
        <row r="117">
          <cell r="AI117">
            <v>6.6507022928359447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</sheetNames>
    <sheetDataSet>
      <sheetData sheetId="0">
        <row r="17">
          <cell r="BK17">
            <v>117.76052327000001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55" zoomScale="115" zoomScaleNormal="115" workbookViewId="0">
      <selection activeCell="G64" sqref="G64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5" width="14.42578125" style="40" customWidth="1"/>
    <col min="6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2" t="s">
        <v>71</v>
      </c>
      <c r="C1" s="22"/>
      <c r="D1" s="22"/>
      <c r="E1" s="22"/>
      <c r="F1" s="22"/>
      <c r="G1" s="22"/>
    </row>
    <row r="2" spans="2:8">
      <c r="B2" s="24" t="s">
        <v>72</v>
      </c>
      <c r="C2" s="24"/>
      <c r="D2" s="24"/>
      <c r="E2" s="24"/>
      <c r="F2" s="24"/>
      <c r="G2" s="24"/>
    </row>
    <row r="3" spans="2:8">
      <c r="B3" s="2" t="s">
        <v>133</v>
      </c>
      <c r="C3" s="2">
        <v>7802456200</v>
      </c>
      <c r="D3" s="2"/>
      <c r="E3" s="39"/>
      <c r="F3" s="2"/>
      <c r="G3" s="2"/>
    </row>
    <row r="4" spans="2:8">
      <c r="B4" s="2" t="s">
        <v>134</v>
      </c>
      <c r="C4" s="2">
        <v>780601001</v>
      </c>
      <c r="D4" s="2"/>
      <c r="E4" s="39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25" t="s">
        <v>0</v>
      </c>
      <c r="C7" s="25" t="s">
        <v>1</v>
      </c>
      <c r="D7" s="25" t="s">
        <v>2</v>
      </c>
      <c r="E7" s="27" t="s">
        <v>3</v>
      </c>
      <c r="F7" s="28"/>
      <c r="G7" s="25" t="s">
        <v>4</v>
      </c>
    </row>
    <row r="8" spans="2:8" ht="15.75" thickBot="1">
      <c r="B8" s="26"/>
      <c r="C8" s="26"/>
      <c r="D8" s="26"/>
      <c r="E8" s="41" t="s">
        <v>138</v>
      </c>
      <c r="F8" s="4" t="s">
        <v>137</v>
      </c>
      <c r="G8" s="26"/>
    </row>
    <row r="9" spans="2:8" ht="15.75" thickBot="1">
      <c r="B9" s="5" t="s">
        <v>5</v>
      </c>
      <c r="C9" s="6" t="s">
        <v>6</v>
      </c>
      <c r="D9" s="7" t="s">
        <v>7</v>
      </c>
      <c r="E9" s="42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f>[1]Регулирование!$AI$86</f>
        <v>527536.04915950657</v>
      </c>
      <c r="F10" s="17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7">
        <f>[1]Регулирование!$AI$40</f>
        <v>354647.92</v>
      </c>
      <c r="F11" s="17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f>[1]Регулирование!$AI$16</f>
        <v>150856.06</v>
      </c>
      <c r="F12" s="17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f>[1]Регулирование!$AI$17</f>
        <v>4583.57</v>
      </c>
      <c r="F13" s="17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f>[1]Регулирование!$AI$20</f>
        <v>146272.49</v>
      </c>
      <c r="F15" s="17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f>[1]Регулирование!$AI$21</f>
        <v>64276.37</v>
      </c>
      <c r="F17" s="17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f>[1]Регулирование!$AI$24</f>
        <v>139515.49</v>
      </c>
      <c r="F19" s="17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f>[1]Регулирование!$AI$31</f>
        <v>1573.72</v>
      </c>
      <c r="F21" s="17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f>E19-E21</f>
        <v>137941.76999999999</v>
      </c>
      <c r="F22" s="17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6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6"/>
      <c r="F24" s="17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f>[1]Регулирование!$AI$74</f>
        <v>176739.72915950665</v>
      </c>
      <c r="F25" s="17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7">
        <f>[1]Регулирование!$AI$42</f>
        <v>3319.9804265039993</v>
      </c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f>[1]Регулирование!$AI$45</f>
        <v>55934.072164305828</v>
      </c>
      <c r="F28" s="17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f>[1]Регулирование!$AI$59</f>
        <v>19540.02</v>
      </c>
      <c r="F29" s="17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6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f>[1]Регулирование!$AI$43</f>
        <v>40722.469383315402</v>
      </c>
      <c r="F31" s="17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7">
        <f>[1]Регулирование!$AI$67</f>
        <v>37743.26</v>
      </c>
      <c r="F32" s="17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7">
        <f>[1]Регулирование!$AI$68</f>
        <v>7548.6512065565403</v>
      </c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f>[1]Регулирование!$AI$54</f>
        <v>4332.9367399999974</v>
      </c>
      <c r="F34" s="17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7">
        <f>[1]Регулирование!$AI$73</f>
        <v>7454.2270195344909</v>
      </c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6"/>
      <c r="F36" s="17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6"/>
      <c r="F37" s="17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7">
        <f>E25-E26-E28-E29-E31-E32-E33-E34-E35</f>
        <v>144.1122192903922</v>
      </c>
      <c r="F38" s="17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7">
        <f>[1]Регулирование!$AI$80</f>
        <v>-6607.5166666666664</v>
      </c>
      <c r="F39" s="17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6"/>
      <c r="F40" s="17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f>[1]Регулирование!$AI$91</f>
        <v>21402.652615794934</v>
      </c>
      <c r="F41" s="17"/>
      <c r="G41" s="8"/>
    </row>
    <row r="42" spans="2:7">
      <c r="B42" s="29" t="s">
        <v>73</v>
      </c>
      <c r="C42" s="12" t="s">
        <v>52</v>
      </c>
      <c r="D42" s="31" t="s">
        <v>54</v>
      </c>
      <c r="E42" s="33">
        <f>[1]Регулирование!$AI$117*1000</f>
        <v>6650.7022928359447</v>
      </c>
      <c r="F42" s="33"/>
      <c r="G42" s="35"/>
    </row>
    <row r="43" spans="2:7" ht="15.75" thickBot="1">
      <c r="B43" s="30"/>
      <c r="C43" s="6" t="s">
        <v>53</v>
      </c>
      <c r="D43" s="32"/>
      <c r="E43" s="34"/>
      <c r="F43" s="34"/>
      <c r="G43" s="36"/>
    </row>
    <row r="44" spans="2:7">
      <c r="B44" s="29" t="s">
        <v>79</v>
      </c>
      <c r="C44" s="12" t="s">
        <v>52</v>
      </c>
      <c r="D44" s="31" t="s">
        <v>9</v>
      </c>
      <c r="E44" s="33">
        <f>E41</f>
        <v>21402.652615794934</v>
      </c>
      <c r="F44" s="37"/>
      <c r="G44" s="35"/>
    </row>
    <row r="45" spans="2:7" ht="51.75" thickBot="1">
      <c r="B45" s="30"/>
      <c r="C45" s="6" t="s">
        <v>55</v>
      </c>
      <c r="D45" s="32"/>
      <c r="E45" s="43"/>
      <c r="F45" s="38"/>
      <c r="G45" s="36"/>
    </row>
    <row r="46" spans="2:7" ht="64.5" thickBot="1">
      <c r="B46" s="5" t="s">
        <v>56</v>
      </c>
      <c r="C46" s="6" t="s">
        <v>57</v>
      </c>
      <c r="D46" s="7" t="s">
        <v>7</v>
      </c>
      <c r="E46" s="18" t="s">
        <v>7</v>
      </c>
      <c r="F46" s="15"/>
      <c r="G46" s="15"/>
    </row>
    <row r="47" spans="2:7" ht="26.25" thickBot="1">
      <c r="B47" s="5">
        <v>1</v>
      </c>
      <c r="C47" s="6" t="s">
        <v>132</v>
      </c>
      <c r="D47" s="7" t="s">
        <v>58</v>
      </c>
      <c r="E47" s="18">
        <v>497</v>
      </c>
      <c r="F47" s="18"/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8" t="s">
        <v>135</v>
      </c>
      <c r="F48" s="16"/>
      <c r="G48" s="8"/>
    </row>
    <row r="49" spans="2:7" ht="26.25" thickBot="1">
      <c r="B49" s="13" t="s">
        <v>124</v>
      </c>
      <c r="C49" s="6" t="s">
        <v>129</v>
      </c>
      <c r="D49" s="7" t="s">
        <v>60</v>
      </c>
      <c r="E49" s="18" t="s">
        <v>135</v>
      </c>
      <c r="F49" s="16"/>
      <c r="G49" s="8"/>
    </row>
    <row r="50" spans="2:7" ht="26.25" thickBot="1">
      <c r="B50" s="13" t="s">
        <v>125</v>
      </c>
      <c r="C50" s="6" t="s">
        <v>130</v>
      </c>
      <c r="D50" s="7" t="s">
        <v>60</v>
      </c>
      <c r="E50" s="18" t="s">
        <v>135</v>
      </c>
      <c r="F50" s="16"/>
      <c r="G50" s="8"/>
    </row>
    <row r="51" spans="2:7" ht="26.25" thickBot="1">
      <c r="B51" s="13" t="s">
        <v>126</v>
      </c>
      <c r="C51" s="6" t="s">
        <v>131</v>
      </c>
      <c r="D51" s="7" t="s">
        <v>60</v>
      </c>
      <c r="E51" s="18" t="s">
        <v>135</v>
      </c>
      <c r="F51" s="16"/>
      <c r="G51" s="8"/>
    </row>
    <row r="52" spans="2:7" ht="26.25" thickBot="1">
      <c r="B52" s="13" t="s">
        <v>127</v>
      </c>
      <c r="C52" s="6" t="s">
        <v>128</v>
      </c>
      <c r="D52" s="7" t="s">
        <v>60</v>
      </c>
      <c r="E52" s="18" t="s">
        <v>135</v>
      </c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21">
        <v>1137.8800000000001</v>
      </c>
      <c r="F53" s="17"/>
      <c r="G53" s="8"/>
    </row>
    <row r="54" spans="2:7" ht="39" thickBot="1">
      <c r="B54" s="13" t="s">
        <v>100</v>
      </c>
      <c r="C54" s="6" t="s">
        <v>104</v>
      </c>
      <c r="D54" s="7" t="s">
        <v>62</v>
      </c>
      <c r="E54" s="21">
        <v>0</v>
      </c>
      <c r="F54" s="17"/>
      <c r="G54" s="8"/>
    </row>
    <row r="55" spans="2:7" ht="39" thickBot="1">
      <c r="B55" s="13" t="s">
        <v>101</v>
      </c>
      <c r="C55" s="6" t="s">
        <v>105</v>
      </c>
      <c r="D55" s="7" t="s">
        <v>62</v>
      </c>
      <c r="E55" s="21">
        <v>94.26</v>
      </c>
      <c r="F55" s="17"/>
      <c r="G55" s="8"/>
    </row>
    <row r="56" spans="2:7" ht="39" thickBot="1">
      <c r="B56" s="13" t="s">
        <v>102</v>
      </c>
      <c r="C56" s="6" t="s">
        <v>106</v>
      </c>
      <c r="D56" s="7" t="s">
        <v>62</v>
      </c>
      <c r="E56" s="21">
        <v>1029.52</v>
      </c>
      <c r="F56" s="17"/>
      <c r="G56" s="8"/>
    </row>
    <row r="57" spans="2:7" ht="39" thickBot="1">
      <c r="B57" s="13" t="s">
        <v>103</v>
      </c>
      <c r="C57" s="6" t="s">
        <v>107</v>
      </c>
      <c r="D57" s="7" t="s">
        <v>62</v>
      </c>
      <c r="E57" s="21">
        <v>214.09</v>
      </c>
      <c r="F57" s="17"/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21">
        <v>7606.5</v>
      </c>
      <c r="F58" s="17"/>
      <c r="G58" s="8"/>
    </row>
    <row r="59" spans="2:7" ht="26.25" thickBot="1">
      <c r="B59" s="13" t="s">
        <v>108</v>
      </c>
      <c r="C59" s="6" t="s">
        <v>113</v>
      </c>
      <c r="D59" s="7" t="s">
        <v>62</v>
      </c>
      <c r="E59" s="21">
        <v>0</v>
      </c>
      <c r="F59" s="17"/>
      <c r="G59" s="8"/>
    </row>
    <row r="60" spans="2:7" ht="26.25" thickBot="1">
      <c r="B60" s="13" t="s">
        <v>109</v>
      </c>
      <c r="C60" s="6" t="s">
        <v>114</v>
      </c>
      <c r="D60" s="7" t="s">
        <v>62</v>
      </c>
      <c r="E60" s="21">
        <v>1489</v>
      </c>
      <c r="F60" s="17"/>
      <c r="G60" s="8"/>
    </row>
    <row r="61" spans="2:7" ht="26.25" thickBot="1">
      <c r="B61" s="13" t="s">
        <v>110</v>
      </c>
      <c r="C61" s="6" t="s">
        <v>115</v>
      </c>
      <c r="D61" s="7" t="s">
        <v>62</v>
      </c>
      <c r="E61" s="21">
        <f>E58-E60</f>
        <v>6117.5</v>
      </c>
      <c r="F61" s="17"/>
      <c r="G61" s="8"/>
    </row>
    <row r="62" spans="2:7" ht="26.25" thickBot="1">
      <c r="B62" s="13" t="s">
        <v>111</v>
      </c>
      <c r="C62" s="6" t="s">
        <v>112</v>
      </c>
      <c r="D62" s="7" t="s">
        <v>62</v>
      </c>
      <c r="E62" s="21">
        <v>0</v>
      </c>
      <c r="F62" s="17"/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21">
        <v>396.16</v>
      </c>
      <c r="F63" s="17"/>
      <c r="G63" s="8"/>
    </row>
    <row r="64" spans="2:7" ht="26.25" thickBot="1">
      <c r="B64" s="13" t="s">
        <v>120</v>
      </c>
      <c r="C64" s="6" t="s">
        <v>116</v>
      </c>
      <c r="D64" s="7" t="s">
        <v>65</v>
      </c>
      <c r="E64" s="21">
        <v>0</v>
      </c>
      <c r="F64" s="17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21">
        <v>20.059999999999999</v>
      </c>
      <c r="F65" s="17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21">
        <v>294.33</v>
      </c>
      <c r="F66" s="17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21">
        <f>E63-E65-E66</f>
        <v>81.770000000000039</v>
      </c>
      <c r="F67" s="17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44">
        <v>0.98524999999999996</v>
      </c>
      <c r="F68" s="19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21">
        <f>'[2]4'!$BK$17*1000</f>
        <v>117760.52327000001</v>
      </c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8" t="s">
        <v>135</v>
      </c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8" t="s">
        <v>135</v>
      </c>
      <c r="F71" s="15"/>
      <c r="G71" s="15"/>
    </row>
    <row r="73" spans="2:7">
      <c r="B73" s="14" t="s">
        <v>94</v>
      </c>
    </row>
    <row r="74" spans="2:7" ht="60.75" customHeight="1">
      <c r="B74" s="23" t="s">
        <v>95</v>
      </c>
      <c r="C74" s="23"/>
      <c r="D74" s="23"/>
      <c r="E74" s="23"/>
      <c r="F74" s="23"/>
      <c r="G74" s="23"/>
    </row>
    <row r="75" spans="2:7" ht="30.75" customHeight="1">
      <c r="B75" s="23" t="s">
        <v>96</v>
      </c>
      <c r="C75" s="23"/>
      <c r="D75" s="23"/>
      <c r="E75" s="23"/>
      <c r="F75" s="23"/>
      <c r="G75" s="23"/>
    </row>
    <row r="76" spans="2:7" ht="36" customHeight="1">
      <c r="B76" s="23" t="s">
        <v>97</v>
      </c>
      <c r="C76" s="23"/>
      <c r="D76" s="23"/>
      <c r="E76" s="23"/>
      <c r="F76" s="23"/>
      <c r="G76" s="23"/>
    </row>
    <row r="77" spans="2:7" ht="34.5" customHeight="1">
      <c r="B77" s="23" t="s">
        <v>98</v>
      </c>
      <c r="C77" s="23"/>
      <c r="D77" s="23"/>
      <c r="E77" s="23"/>
      <c r="F77" s="23"/>
      <c r="G77" s="23"/>
    </row>
    <row r="78" spans="2:7" ht="30.75" customHeight="1">
      <c r="B78" s="23" t="s">
        <v>99</v>
      </c>
      <c r="C78" s="23"/>
      <c r="D78" s="23"/>
      <c r="E78" s="23"/>
      <c r="F78" s="23"/>
      <c r="G78" s="23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2023-03-24T09:24:19Z</dcterms:modified>
</cp:coreProperties>
</file>