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3"/>
  </bookViews>
  <sheets>
    <sheet name="1.1" sheetId="4" r:id="rId1"/>
    <sheet name="1.2." sheetId="7" r:id="rId2"/>
    <sheet name="1.3." sheetId="9" r:id="rId3"/>
    <sheet name="1.4." sheetId="10" r:id="rId4"/>
    <sheet name="2.3." sheetId="12" r:id="rId5"/>
    <sheet name="3.1." sheetId="13" r:id="rId6"/>
    <sheet name="3.2." sheetId="14" r:id="rId7"/>
    <sheet name="3.4." sheetId="15" r:id="rId8"/>
    <sheet name="4.1." sheetId="16" r:id="rId9"/>
    <sheet name="4.2." sheetId="17" r:id="rId10"/>
    <sheet name="4.3." sheetId="18" r:id="rId11"/>
    <sheet name="4.6." sheetId="19" r:id="rId12"/>
    <sheet name="4.7." sheetId="20" r:id="rId13"/>
    <sheet name="4.9." sheetId="21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0">'1.1'!$A$1:$I$38</definedName>
    <definedName name="_xlnm.Print_Area" localSheetId="2">'1.3.'!$A$1:$E$35</definedName>
    <definedName name="_xlnm.Print_Area" localSheetId="6">'3.2.'!$A$1:$B$4</definedName>
  </definedNames>
  <calcPr calcId="125725"/>
</workbook>
</file>

<file path=xl/calcChain.xml><?xml version="1.0" encoding="utf-8"?>
<calcChain xmlns="http://schemas.openxmlformats.org/spreadsheetml/2006/main">
  <c r="D18" i="9"/>
  <c r="D14"/>
  <c r="D13"/>
  <c r="D12"/>
  <c r="D35" l="1"/>
  <c r="D34"/>
  <c r="D33"/>
  <c r="D24"/>
  <c r="D30"/>
  <c r="D31"/>
  <c r="D25"/>
  <c r="D26"/>
  <c r="D23"/>
  <c r="C18" l="1"/>
  <c r="C15"/>
  <c r="C14"/>
  <c r="C13"/>
  <c r="C12"/>
  <c r="C10"/>
  <c r="C5"/>
  <c r="C35"/>
  <c r="C33"/>
  <c r="C32" s="1"/>
  <c r="C31"/>
  <c r="C30"/>
  <c r="C27"/>
  <c r="C26"/>
  <c r="C25"/>
  <c r="C23"/>
  <c r="C22"/>
  <c r="C7" i="7"/>
  <c r="C10"/>
  <c r="C19"/>
  <c r="C22"/>
  <c r="D18"/>
  <c r="D19"/>
  <c r="D23"/>
  <c r="D21"/>
  <c r="D25"/>
  <c r="D11"/>
  <c r="D9"/>
  <c r="D6" s="1"/>
  <c r="D7"/>
  <c r="D10"/>
  <c r="D13"/>
  <c r="J23" i="16"/>
  <c r="G23"/>
  <c r="J14" i="21" l="1"/>
  <c r="J12"/>
  <c r="J10"/>
  <c r="C7" i="16" l="1"/>
  <c r="E25" i="9" l="1"/>
  <c r="D20" l="1"/>
  <c r="C20"/>
  <c r="E18" i="21"/>
  <c r="F18"/>
  <c r="G18"/>
  <c r="H18"/>
  <c r="I18"/>
  <c r="J18"/>
  <c r="K18"/>
  <c r="L18"/>
  <c r="M18"/>
  <c r="N18"/>
  <c r="D18"/>
  <c r="H12" i="4" l="1"/>
  <c r="E35" i="9" l="1"/>
  <c r="E34"/>
  <c r="E33"/>
  <c r="D32"/>
  <c r="E31"/>
  <c r="E30"/>
  <c r="E29"/>
  <c r="E28"/>
  <c r="D27"/>
  <c r="E26" s="1"/>
  <c r="E24"/>
  <c r="E23"/>
  <c r="D22"/>
  <c r="E25" i="7"/>
  <c r="E24"/>
  <c r="E23"/>
  <c r="E21"/>
  <c r="C20"/>
  <c r="E18"/>
  <c r="C17"/>
  <c r="I38" i="4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I25" s="1"/>
  <c r="H28"/>
  <c r="I27"/>
  <c r="H27"/>
  <c r="G26"/>
  <c r="F26"/>
  <c r="E26"/>
  <c r="D26"/>
  <c r="G25"/>
  <c r="F25"/>
  <c r="E25"/>
  <c r="D25"/>
  <c r="I24"/>
  <c r="G24"/>
  <c r="F24"/>
  <c r="E24"/>
  <c r="D24"/>
  <c r="E6" i="9"/>
  <c r="E7"/>
  <c r="E8"/>
  <c r="E9"/>
  <c r="E11"/>
  <c r="E12"/>
  <c r="E13"/>
  <c r="E14"/>
  <c r="E16"/>
  <c r="E17"/>
  <c r="E18"/>
  <c r="E6" i="7"/>
  <c r="E7"/>
  <c r="E9"/>
  <c r="E10"/>
  <c r="E11"/>
  <c r="E12"/>
  <c r="E13"/>
  <c r="D8"/>
  <c r="C8"/>
  <c r="D5"/>
  <c r="C5"/>
  <c r="E8" l="1"/>
  <c r="I26" i="4"/>
  <c r="E32" i="9"/>
  <c r="E27"/>
  <c r="E22"/>
  <c r="E5" i="7"/>
  <c r="H25" i="4"/>
  <c r="H24"/>
  <c r="H26"/>
  <c r="H18" l="1"/>
  <c r="E12" i="16" l="1"/>
  <c r="D8" i="18" l="1"/>
  <c r="D7" i="16"/>
  <c r="R18" i="15"/>
  <c r="R17"/>
  <c r="R16"/>
  <c r="R14"/>
  <c r="R12"/>
  <c r="R11"/>
  <c r="R10"/>
  <c r="R9"/>
  <c r="R8"/>
  <c r="D15" i="9"/>
  <c r="D10"/>
  <c r="D5"/>
  <c r="E5" s="1"/>
  <c r="I20" i="4"/>
  <c r="H20"/>
  <c r="I19"/>
  <c r="H19"/>
  <c r="I18"/>
  <c r="I17"/>
  <c r="H17"/>
  <c r="I16"/>
  <c r="H16"/>
  <c r="I15"/>
  <c r="H15"/>
  <c r="I14"/>
  <c r="I8" s="1"/>
  <c r="H14"/>
  <c r="I13"/>
  <c r="H13"/>
  <c r="I12"/>
  <c r="I11"/>
  <c r="H11"/>
  <c r="I10"/>
  <c r="H10"/>
  <c r="I9"/>
  <c r="H9"/>
  <c r="G8"/>
  <c r="F8"/>
  <c r="E8"/>
  <c r="D8"/>
  <c r="G7"/>
  <c r="F7"/>
  <c r="E7"/>
  <c r="D7"/>
  <c r="G6"/>
  <c r="F6"/>
  <c r="E6"/>
  <c r="D6"/>
  <c r="I7" l="1"/>
  <c r="H5" i="17"/>
  <c r="E7" i="16"/>
  <c r="E15" i="9"/>
  <c r="H6" i="4"/>
  <c r="I6"/>
  <c r="E10" i="9"/>
  <c r="H8" i="4"/>
  <c r="H7"/>
  <c r="E19" i="7" l="1"/>
  <c r="D22"/>
  <c r="E22" s="1"/>
  <c r="D17"/>
  <c r="E17" s="1"/>
  <c r="D20" l="1"/>
  <c r="E20" s="1"/>
</calcChain>
</file>

<file path=xl/sharedStrings.xml><?xml version="1.0" encoding="utf-8"?>
<sst xmlns="http://schemas.openxmlformats.org/spreadsheetml/2006/main" count="903" uniqueCount="205">
  <si>
    <t>Уровень напряжения</t>
  </si>
  <si>
    <t>Категория надежности</t>
  </si>
  <si>
    <t>динамика</t>
  </si>
  <si>
    <t>Юридические лица шт.</t>
  </si>
  <si>
    <t>Физические лица шт.</t>
  </si>
  <si>
    <t>Всего</t>
  </si>
  <si>
    <t>1кат</t>
  </si>
  <si>
    <t>2кат</t>
  </si>
  <si>
    <t>3кат</t>
  </si>
  <si>
    <t>BH</t>
  </si>
  <si>
    <t>CH1</t>
  </si>
  <si>
    <t>CH2</t>
  </si>
  <si>
    <t>Юридические лица</t>
  </si>
  <si>
    <t>№ п/п</t>
  </si>
  <si>
    <t>Наименование</t>
  </si>
  <si>
    <t>1.</t>
  </si>
  <si>
    <t>1.1.</t>
  </si>
  <si>
    <t>1.1.1.</t>
  </si>
  <si>
    <t>ВН</t>
  </si>
  <si>
    <t>1.1.2.</t>
  </si>
  <si>
    <t>СН1</t>
  </si>
  <si>
    <t>1.1.3.</t>
  </si>
  <si>
    <t>СН2</t>
  </si>
  <si>
    <t>1.1.4.</t>
  </si>
  <si>
    <t>НН</t>
  </si>
  <si>
    <t>1.2.</t>
  </si>
  <si>
    <t>1.2.1.</t>
  </si>
  <si>
    <t>1.2.2.</t>
  </si>
  <si>
    <t>1.2.3.</t>
  </si>
  <si>
    <t>1.3.</t>
  </si>
  <si>
    <t>1.3.1.</t>
  </si>
  <si>
    <t>Физические лица</t>
  </si>
  <si>
    <t>1.3.2.</t>
  </si>
  <si>
    <t>Количество точек поставки всего</t>
  </si>
  <si>
    <t>Количество точек поставки, оборудованных приборами учета</t>
  </si>
  <si>
    <t>Вводные устройства в многоквартирные дома</t>
  </si>
  <si>
    <t>Бесхозяйные объекты электросетевого хозяйства</t>
  </si>
  <si>
    <t>Приборы учета с возможностью дистанционного сбора данных</t>
  </si>
  <si>
    <t>220 кВ</t>
  </si>
  <si>
    <t>110 кВ</t>
  </si>
  <si>
    <t>35 кВ</t>
  </si>
  <si>
    <t>Длина воздушных линий, км</t>
  </si>
  <si>
    <t>1.4.</t>
  </si>
  <si>
    <t>2.</t>
  </si>
  <si>
    <t>Длина кабельных линий, км</t>
  </si>
  <si>
    <t>2.1.</t>
  </si>
  <si>
    <t>2.2.</t>
  </si>
  <si>
    <t>2.3.</t>
  </si>
  <si>
    <t>2.4.</t>
  </si>
  <si>
    <t>3.</t>
  </si>
  <si>
    <t>Количество подстанций, в т.ч.</t>
  </si>
  <si>
    <t>3.1.</t>
  </si>
  <si>
    <t>3.2.</t>
  </si>
  <si>
    <t>35 кв</t>
  </si>
  <si>
    <t>3.3.</t>
  </si>
  <si>
    <t>6 (10) кВ</t>
  </si>
  <si>
    <t>Износ, %*</t>
  </si>
  <si>
    <t>-</t>
  </si>
  <si>
    <t>Воздушные линии</t>
  </si>
  <si>
    <t>Кабельные линии</t>
  </si>
  <si>
    <t>1.2.4.</t>
  </si>
  <si>
    <t>Подстанции</t>
  </si>
  <si>
    <t>1.3.3.</t>
  </si>
  <si>
    <t>1.3.4.</t>
  </si>
  <si>
    <t>Показатель</t>
  </si>
  <si>
    <t>Невостребованная мощность, МВт</t>
  </si>
  <si>
    <t>Прогноз увеличения невостребованной мощности на основании инвестиционной программы, МВт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</si>
  <si>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</si>
  <si>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</si>
  <si>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</si>
  <si>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</si>
  <si>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</si>
  <si>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</si>
  <si>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Изме-нение,</t>
  </si>
  <si>
    <t xml:space="preserve">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</si>
  <si>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</si>
  <si>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</si>
  <si>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</si>
  <si>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</si>
  <si>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</si>
  <si>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</si>
  <si>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</si>
  <si>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</si>
  <si>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</si>
  <si>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</si>
  <si>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</si>
  <si>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</si>
  <si>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</si>
  <si>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прочее (указать)</t>
  </si>
  <si>
    <t>3.4.</t>
  </si>
  <si>
    <t>организация коммерческого учета электрической энергии</t>
  </si>
  <si>
    <t>на заключение договора на оказание услуг по передаче электрической энергии</t>
  </si>
  <si>
    <t>по технологическому присоединению</t>
  </si>
  <si>
    <t>Заявка на оказание услуг</t>
  </si>
  <si>
    <t>2.6.</t>
  </si>
  <si>
    <t>техническое обслуживание объектов электросетевого хозяйства</t>
  </si>
  <si>
    <t>2.5.</t>
  </si>
  <si>
    <t>качество обслуживания</t>
  </si>
  <si>
    <t>коммерческий учет электрической энергии</t>
  </si>
  <si>
    <t>осуществление технологического присоединения</t>
  </si>
  <si>
    <t>качество электрической энергии</t>
  </si>
  <si>
    <t>2.1.2.</t>
  </si>
  <si>
    <t>качество услуг по передаче электрической энергии</t>
  </si>
  <si>
    <t>2.1.1.</t>
  </si>
  <si>
    <t>оказание услуг по передаче электрической энергии, в том числе:</t>
  </si>
  <si>
    <t>Жалобы</t>
  </si>
  <si>
    <t>1.6.</t>
  </si>
  <si>
    <t>техническое обслуживание электросетевых объектов</t>
  </si>
  <si>
    <t>1.5.</t>
  </si>
  <si>
    <t>оказание услуг по передаче электрической энергии</t>
  </si>
  <si>
    <t>Всего обращений потребителей, в том числе:</t>
  </si>
  <si>
    <t>Изме-нение, %</t>
  </si>
  <si>
    <t>Прочее</t>
  </si>
  <si>
    <t>Письменная форма с использованием почтовой связи</t>
  </si>
  <si>
    <t>Электронная форма с использованием сети Интернет</t>
  </si>
  <si>
    <t>Заочная форма с использованием телефонной связи</t>
  </si>
  <si>
    <t>Очная форма</t>
  </si>
  <si>
    <t>Формы обслуживания</t>
  </si>
  <si>
    <t>Категории обращений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</si>
  <si>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</si>
  <si>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</si>
  <si>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</si>
  <si>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</si>
  <si>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</si>
  <si>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</si>
  <si>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</si>
  <si>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</si>
  <si>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</si>
  <si>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 xml:space="preserve">Количество сторонних организаций на территории офиса обслуживания </t>
  </si>
  <si>
    <t>нет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</si>
  <si>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</si>
  <si>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</si>
  <si>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</si>
  <si>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</si>
  <si>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</si>
  <si>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</si>
  <si>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</si>
  <si>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</si>
  <si>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</si>
  <si>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</si>
  <si>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</si>
  <si>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</si>
  <si>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Мероприятия не проводились.</t>
  </si>
  <si>
    <t>Дата обращения</t>
  </si>
  <si>
    <t>Форма обращения</t>
  </si>
  <si>
    <t>Обращения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</si>
  <si>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</si>
  <si>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</si>
  <si>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</si>
  <si>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</si>
  <si>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Техническое обслуживание электросетевых объектов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</si>
  <si>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</si>
  <si>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</si>
  <si>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</si>
  <si>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</si>
  <si>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</si>
  <si>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</si>
  <si>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</si>
  <si>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</si>
  <si>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</si>
  <si>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</si>
  <si>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</si>
  <si>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</si>
  <si>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ООО «Сетевое предприятие «Росэнерго» </t>
  </si>
  <si>
    <t>Прием заявок на оказание услуг по передаче электрической энергии, эксплуатационного обслуживания,  технологического присоединения</t>
  </si>
  <si>
    <t xml:space="preserve"> info@sprosenergo.ru</t>
  </si>
  <si>
    <t>8 (812) 249-91-91</t>
  </si>
  <si>
    <t>195176, Россия, г. Санкт-Петербург, ул.Панфилова, д.16А, лит.А</t>
  </si>
  <si>
    <t>пн. - пт. 09.00 - 18.00 перерыв  с 13.00 - 14.00</t>
  </si>
  <si>
    <t xml:space="preserve">1.1. Информация о количестве потребителей услуг ООО «Сетевое предприятие «Росэнерго» с разбивкой по уровням напряжения, категориям надежности потребителей и типу потребителей </t>
  </si>
  <si>
    <t xml:space="preserve">НН </t>
  </si>
  <si>
    <t>5=4-3</t>
  </si>
  <si>
    <t>4.</t>
  </si>
  <si>
    <t>5.</t>
  </si>
  <si>
    <t>СПб</t>
  </si>
  <si>
    <t>ЛО</t>
  </si>
  <si>
    <t>ООО «Сетевое предприятие «Росэнерго» на территории СПб</t>
  </si>
  <si>
    <t>ООО «Сетевое предприятие «Росэнерго» на территории ЛО</t>
  </si>
  <si>
    <t>* В данном разделе раскрыта иформация в отношении электросетевого оборудования, принадлежащего ООО «Сетевое предприятие «Росэнерго» на правах собственности.</t>
  </si>
  <si>
    <t xml:space="preserve">   ООО «Сетевое предприятие «Росэнерго» регулярно проводит опросы на тему удовлетворенности потребителей качеством обслуживания, в частности по оказанию услуг по передаче электрической энергии и эксплуатационному обслуживанию электрических сетей.
    В рамках исполнения Единых стандартов качества обслуживания  сетевыми организациями потребителей услуг сетевых организаций, за отчетный период не выявлено нареканий относительно качества обслуживания со стороны потребителей ООО "Сетевое предприятие "Росэнерго".</t>
  </si>
  <si>
    <t>1. Выделен единый бесплатный абонентский номер телефона для обращений потребителей услуг по технологическому присоединению.
2. В целях оперативного получения потребителями консультаций и услуг по технологическому присоединению создана форма обратной связи на официальном сайте организации.
3. На официальном сайте организации размещены все необходимые типовые документы для подачи заявки на технологическое присоединение и заключение договора об осуществлении технологического присоединения.</t>
  </si>
  <si>
    <t>Идентифика0ционный номер обращения</t>
  </si>
  <si>
    <t>Очное обращение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</si>
  <si>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</si>
  <si>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</si>
  <si>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</si>
  <si>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r>
      <t xml:space="preserve">          В целях повышения качества оказания услуг по передаче электрической энергии, ООО</t>
    </r>
    <r>
      <rPr>
        <sz val="12"/>
        <color theme="0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"Сетевое предприятие "Росэнерго" проводило ремонтные работы в отчетном периоде согласно утвержденной адресной программе ремонтов, а также программе в области энергосбережения и повышения энергетической эффективности.</t>
    </r>
  </si>
  <si>
    <t>8-800-505-01-23
8-(812)-925-55-76</t>
  </si>
  <si>
    <t>2017 год</t>
  </si>
  <si>
    <t>Итого за 2017 г.</t>
  </si>
  <si>
    <t>2018 год</t>
  </si>
  <si>
    <t>Информация о качестве обслуживания потребителей услуг
ООО «Сетевое предприятие «Росэнерго» за 2018 год
Раздел 1. Общая информация о сетевой организации
1.2. Количество точек поставки и точек поставки, оборудованных приборами учета электроэнергии</t>
  </si>
  <si>
    <t>Информация о качестве обслуживания потребителей услуг
ООО «Сетевое предприятие «Росэнерго» за 2018 год
Раздел 1. Общая информация о сетевой организации</t>
  </si>
  <si>
    <t>Информация о качестве обслуживания потребителей услуг
ООО «Сетевое предприятие «Росэнерго» за 2018 год
Раздел 1. Общая информация о сетевой организации
1.3. Информация об объектах электросетевого хозяйства сетевой организации</t>
  </si>
  <si>
    <t>Информация о качестве обслуживания потребителей услуг
ООО «Сетевое предприятие «Росэнерго» за 2018 год
Раздел 1. Общая информация о сетевой организации
1.4. Уровень физического износа объектов электросетевого хозяйства сетевой организации</t>
  </si>
  <si>
    <t>Информация о качестве обслуживания потребителей услуг
ООО «Сетевое предприятие «Росэнерго» за 2018 год
Раздел 2. Информация о качестве услуг по передаче электрической энергии
2.3. Мероприятия, выполненные сетевой организацией в целях повышения качества оказания услуг по передаче электрической энергии в отчетном периоде</t>
  </si>
  <si>
    <t>Информация о качестве обслуживания потребителей услуг
ООО «Сетевое предприятие «Росэнерго» за 2018 год
Раздел 3. Информация о качестве услуг по технологическому присоединению
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</t>
  </si>
  <si>
    <t>Информация о качестве обслуживания потребителей услуг
ООО «Сетевое предприятие «Росэнерго» за 2018 год
Раздел 3. Информация о качестве услуг по технологическому присоединению
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</si>
  <si>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Информация о качестве обслуживания потребителей услуг
ООО «Сетевое предприятие «Росэнерго» за 2018 год
Раздел 3. Информация о качестве услуг по технологическому присоединению
3.4. Сведения о качестве услуг по технологическому присоединению к электрическим сетям сетевой организации</t>
  </si>
  <si>
    <t>Информация о качестве обслуживания потребителей услуг
ООО «Сетевое предприятие «Росэнерго» за 2018 год
Раздел 4. Качество обслуживания
4.9. Информация по обращениям потребителей</t>
  </si>
  <si>
    <t>Информация о качестве обслуживания потребителей услуг
ООО «Сетевое предприятие «Росэнерго» за 2018 год
Раздел 4. Качество обслуживания
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</t>
  </si>
  <si>
    <t>Информация о качестве обслуживания потребителей услуг
ООО «Сетевое предприятие «Росэнерго» за 2018 год
Раздел 4. Качество обслуживания
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действий) на территориях других государств в соответствии с Федеральным законом от 12 января 1995 г. N 5-ФЗ "О ветеранах",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</t>
  </si>
  <si>
    <t>Информация о качестве обслуживания потребителей услуг
ООО «Сетевое предприятие «Росэнерго» за 2018 год
Раздел 4. Качество обслуживания
4.3. Информация о заочном обслуживании потребителей посредством телефонной связи</t>
  </si>
  <si>
    <t>Информация о качестве обслуживания потребителей услуг
ООО «Сетевое предприятие «Росэнерго» за 2018 год
Раздел 4. Качество обслуживания
4.2. Информация о деятельности офисов обслуживания потребителей</t>
  </si>
  <si>
    <t>Информация о качестве обслуживания потребителей услуг
ООО «Сетевое предприятие «Росэнерго» за 2018 год
Раздел 4. Качество обслуживания
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</t>
  </si>
</sst>
</file>

<file path=xl/styles.xml><?xml version="1.0" encoding="utf-8"?>
<styleSheet xmlns="http://schemas.openxmlformats.org/spreadsheetml/2006/main">
  <numFmts count="1">
    <numFmt numFmtId="164" formatCode="0.0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9"/>
      <color theme="3" tint="0.3999755851924192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i/>
      <sz val="11"/>
      <color rgb="FF0000FF"/>
      <name val="Times New Roman"/>
      <family val="1"/>
      <charset val="204"/>
    </font>
    <font>
      <i/>
      <sz val="12"/>
      <color rgb="FF0000F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82">
    <xf numFmtId="0" fontId="0" fillId="0" borderId="0" xfId="0"/>
    <xf numFmtId="0" fontId="4" fillId="0" borderId="0" xfId="1" applyFont="1" applyFill="1" applyBorder="1"/>
    <xf numFmtId="0" fontId="7" fillId="0" borderId="1" xfId="1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0" fontId="10" fillId="0" borderId="0" xfId="4" applyFont="1"/>
    <xf numFmtId="0" fontId="10" fillId="0" borderId="1" xfId="4" applyFont="1" applyBorder="1" applyAlignment="1">
      <alignment horizontal="justify" vertical="center" wrapText="1"/>
    </xf>
    <xf numFmtId="0" fontId="9" fillId="0" borderId="0" xfId="4" applyFont="1" applyAlignment="1">
      <alignment vertical="top" wrapText="1"/>
    </xf>
    <xf numFmtId="0" fontId="12" fillId="0" borderId="1" xfId="4" applyFont="1" applyBorder="1" applyAlignment="1">
      <alignment horizontal="right" vertical="center" wrapText="1"/>
    </xf>
    <xf numFmtId="9" fontId="12" fillId="0" borderId="1" xfId="4" applyNumberFormat="1" applyFont="1" applyBorder="1" applyAlignment="1">
      <alignment horizontal="right" vertical="center" wrapText="1"/>
    </xf>
    <xf numFmtId="0" fontId="11" fillId="0" borderId="1" xfId="4" applyFont="1" applyBorder="1" applyAlignment="1">
      <alignment horizontal="center" vertical="center" wrapText="1"/>
    </xf>
    <xf numFmtId="9" fontId="12" fillId="0" borderId="0" xfId="6" applyFont="1" applyBorder="1" applyAlignment="1">
      <alignment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49" fontId="10" fillId="0" borderId="0" xfId="4" applyNumberFormat="1" applyFont="1"/>
    <xf numFmtId="0" fontId="9" fillId="0" borderId="1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16" fillId="0" borderId="1" xfId="4" applyFont="1" applyBorder="1" applyAlignment="1">
      <alignment horizontal="justify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center" vertical="center" wrapText="1"/>
    </xf>
    <xf numFmtId="0" fontId="6" fillId="0" borderId="10" xfId="1" applyNumberFormat="1" applyFont="1" applyFill="1" applyBorder="1" applyAlignment="1" applyProtection="1">
      <alignment horizontal="center" vertical="center" wrapText="1"/>
    </xf>
    <xf numFmtId="3" fontId="6" fillId="0" borderId="10" xfId="1" applyNumberFormat="1" applyFont="1" applyFill="1" applyBorder="1" applyAlignment="1" applyProtection="1">
      <alignment horizontal="center" vertical="center" wrapText="1"/>
    </xf>
    <xf numFmtId="164" fontId="7" fillId="0" borderId="12" xfId="1" applyNumberFormat="1" applyFont="1" applyFill="1" applyBorder="1" applyAlignment="1" applyProtection="1">
      <alignment horizontal="center" vertical="center" wrapText="1"/>
    </xf>
    <xf numFmtId="3" fontId="6" fillId="0" borderId="12" xfId="1" applyNumberFormat="1" applyFont="1" applyFill="1" applyBorder="1" applyAlignment="1" applyProtection="1">
      <alignment horizontal="center" vertical="center" wrapText="1"/>
    </xf>
    <xf numFmtId="3" fontId="6" fillId="0" borderId="13" xfId="1" applyNumberFormat="1" applyFont="1" applyFill="1" applyBorder="1" applyAlignment="1" applyProtection="1">
      <alignment horizontal="center" vertical="center" wrapText="1"/>
    </xf>
    <xf numFmtId="49" fontId="9" fillId="0" borderId="7" xfId="4" applyNumberFormat="1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/>
    </xf>
    <xf numFmtId="0" fontId="9" fillId="0" borderId="10" xfId="4" applyFont="1" applyBorder="1" applyAlignment="1">
      <alignment horizontal="center" vertical="center"/>
    </xf>
    <xf numFmtId="0" fontId="11" fillId="0" borderId="10" xfId="4" applyFont="1" applyFill="1" applyBorder="1" applyAlignment="1">
      <alignment horizontal="right" vertical="center" wrapText="1"/>
    </xf>
    <xf numFmtId="0" fontId="11" fillId="0" borderId="13" xfId="4" applyFont="1" applyFill="1" applyBorder="1" applyAlignment="1">
      <alignment horizontal="right" vertical="center" wrapText="1"/>
    </xf>
    <xf numFmtId="0" fontId="9" fillId="0" borderId="7" xfId="4" applyFont="1" applyBorder="1" applyAlignment="1">
      <alignment horizontal="center" vertical="center" wrapText="1"/>
    </xf>
    <xf numFmtId="0" fontId="9" fillId="0" borderId="9" xfId="4" applyFont="1" applyBorder="1" applyAlignment="1">
      <alignment horizontal="center" vertical="center" wrapText="1"/>
    </xf>
    <xf numFmtId="0" fontId="16" fillId="0" borderId="9" xfId="4" applyFont="1" applyBorder="1" applyAlignment="1">
      <alignment horizontal="center" vertical="center" wrapText="1"/>
    </xf>
    <xf numFmtId="0" fontId="16" fillId="0" borderId="11" xfId="4" applyFont="1" applyBorder="1" applyAlignment="1">
      <alignment horizontal="center" vertical="center" wrapText="1"/>
    </xf>
    <xf numFmtId="0" fontId="16" fillId="0" borderId="12" xfId="4" applyFont="1" applyBorder="1" applyAlignment="1">
      <alignment horizontal="justify" vertical="center" wrapText="1"/>
    </xf>
    <xf numFmtId="3" fontId="7" fillId="3" borderId="1" xfId="1" applyNumberFormat="1" applyFont="1" applyFill="1" applyBorder="1" applyAlignment="1" applyProtection="1">
      <alignment horizontal="center" vertical="center" wrapText="1"/>
    </xf>
    <xf numFmtId="3" fontId="7" fillId="3" borderId="12" xfId="1" applyNumberFormat="1" applyFont="1" applyFill="1" applyBorder="1" applyAlignment="1" applyProtection="1">
      <alignment horizontal="center" vertical="center" wrapText="1"/>
    </xf>
    <xf numFmtId="49" fontId="9" fillId="0" borderId="9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10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justify" vertical="center" wrapText="1"/>
    </xf>
    <xf numFmtId="0" fontId="11" fillId="0" borderId="1" xfId="4" applyFont="1" applyFill="1" applyBorder="1" applyAlignment="1">
      <alignment horizontal="right" vertical="center" wrapText="1"/>
    </xf>
    <xf numFmtId="49" fontId="9" fillId="0" borderId="11" xfId="4" applyNumberFormat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horizontal="left" vertical="center" wrapText="1"/>
    </xf>
    <xf numFmtId="0" fontId="11" fillId="0" borderId="12" xfId="4" applyFont="1" applyFill="1" applyBorder="1" applyAlignment="1">
      <alignment horizontal="right" vertical="center" wrapText="1"/>
    </xf>
    <xf numFmtId="49" fontId="9" fillId="0" borderId="7" xfId="4" applyNumberFormat="1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horizontal="center"/>
    </xf>
    <xf numFmtId="49" fontId="18" fillId="3" borderId="9" xfId="4" applyNumberFormat="1" applyFont="1" applyFill="1" applyBorder="1" applyAlignment="1">
      <alignment horizontal="center" vertical="center" wrapText="1"/>
    </xf>
    <xf numFmtId="0" fontId="18" fillId="3" borderId="1" xfId="4" applyFont="1" applyFill="1" applyBorder="1" applyAlignment="1">
      <alignment horizontal="justify" vertical="center" wrapText="1"/>
    </xf>
    <xf numFmtId="0" fontId="19" fillId="3" borderId="10" xfId="4" applyFont="1" applyFill="1" applyBorder="1" applyAlignment="1">
      <alignment horizontal="right" vertical="center" wrapText="1"/>
    </xf>
    <xf numFmtId="1" fontId="11" fillId="0" borderId="1" xfId="4" applyNumberFormat="1" applyFont="1" applyBorder="1" applyAlignment="1">
      <alignment horizontal="right" vertical="center" wrapText="1"/>
    </xf>
    <xf numFmtId="1" fontId="10" fillId="0" borderId="10" xfId="4" applyNumberFormat="1" applyFont="1" applyBorder="1"/>
    <xf numFmtId="1" fontId="17" fillId="3" borderId="1" xfId="4" applyNumberFormat="1" applyFont="1" applyFill="1" applyBorder="1" applyAlignment="1">
      <alignment horizontal="right" vertical="center" wrapText="1"/>
    </xf>
    <xf numFmtId="1" fontId="16" fillId="0" borderId="10" xfId="4" applyNumberFormat="1" applyFont="1" applyBorder="1"/>
    <xf numFmtId="1" fontId="17" fillId="3" borderId="12" xfId="4" applyNumberFormat="1" applyFont="1" applyFill="1" applyBorder="1" applyAlignment="1">
      <alignment horizontal="right" vertical="center" wrapText="1"/>
    </xf>
    <xf numFmtId="1" fontId="16" fillId="0" borderId="13" xfId="4" applyNumberFormat="1" applyFont="1" applyBorder="1"/>
    <xf numFmtId="164" fontId="11" fillId="0" borderId="1" xfId="4" applyNumberFormat="1" applyFont="1" applyBorder="1" applyAlignment="1">
      <alignment horizontal="right" vertical="center" wrapText="1"/>
    </xf>
    <xf numFmtId="164" fontId="10" fillId="0" borderId="10" xfId="4" applyNumberFormat="1" applyFont="1" applyBorder="1"/>
    <xf numFmtId="164" fontId="17" fillId="3" borderId="1" xfId="4" applyNumberFormat="1" applyFont="1" applyFill="1" applyBorder="1" applyAlignment="1">
      <alignment horizontal="right" vertical="center" wrapText="1"/>
    </xf>
    <xf numFmtId="164" fontId="16" fillId="0" borderId="10" xfId="4" applyNumberFormat="1" applyFont="1" applyBorder="1"/>
    <xf numFmtId="164" fontId="10" fillId="0" borderId="0" xfId="4" applyNumberFormat="1" applyFont="1"/>
    <xf numFmtId="0" fontId="10" fillId="0" borderId="1" xfId="4" applyFont="1" applyBorder="1" applyAlignment="1">
      <alignment horizontal="center" vertical="center" wrapText="1"/>
    </xf>
    <xf numFmtId="0" fontId="12" fillId="0" borderId="0" xfId="4" applyFont="1"/>
    <xf numFmtId="0" fontId="12" fillId="0" borderId="1" xfId="4" applyFont="1" applyFill="1" applyBorder="1" applyAlignment="1">
      <alignment horizontal="right" vertical="center" wrapText="1"/>
    </xf>
    <xf numFmtId="0" fontId="12" fillId="0" borderId="0" xfId="4" applyFont="1" applyBorder="1"/>
    <xf numFmtId="9" fontId="12" fillId="0" borderId="1" xfId="4" applyNumberFormat="1" applyFont="1" applyFill="1" applyBorder="1" applyAlignment="1">
      <alignment horizontal="right" vertical="center" wrapText="1"/>
    </xf>
    <xf numFmtId="9" fontId="12" fillId="0" borderId="1" xfId="6" applyFont="1" applyBorder="1" applyAlignment="1">
      <alignment horizontal="right" vertical="center" wrapText="1"/>
    </xf>
    <xf numFmtId="0" fontId="12" fillId="4" borderId="1" xfId="4" applyFont="1" applyFill="1" applyBorder="1" applyAlignment="1">
      <alignment horizontal="center" vertical="center" wrapText="1"/>
    </xf>
    <xf numFmtId="0" fontId="20" fillId="0" borderId="0" xfId="4" applyFont="1" applyFill="1" applyAlignment="1">
      <alignment horizontal="center" vertical="center"/>
    </xf>
    <xf numFmtId="0" fontId="10" fillId="0" borderId="3" xfId="4" applyFont="1" applyBorder="1" applyAlignment="1">
      <alignment horizontal="center" vertical="center" wrapText="1"/>
    </xf>
    <xf numFmtId="0" fontId="10" fillId="0" borderId="19" xfId="4" applyFont="1" applyBorder="1" applyAlignment="1">
      <alignment horizontal="center" vertical="center" wrapText="1"/>
    </xf>
    <xf numFmtId="0" fontId="10" fillId="0" borderId="23" xfId="4" applyFont="1" applyBorder="1" applyAlignment="1">
      <alignment horizontal="justify" vertical="center" wrapText="1"/>
    </xf>
    <xf numFmtId="0" fontId="10" fillId="0" borderId="24" xfId="4" applyFont="1" applyBorder="1" applyAlignment="1">
      <alignment horizontal="justify" vertical="center" wrapText="1"/>
    </xf>
    <xf numFmtId="0" fontId="10" fillId="0" borderId="26" xfId="4" applyFont="1" applyBorder="1" applyAlignment="1">
      <alignment horizontal="center" vertical="center" wrapText="1"/>
    </xf>
    <xf numFmtId="0" fontId="10" fillId="0" borderId="27" xfId="4" applyFont="1" applyBorder="1" applyAlignment="1">
      <alignment horizontal="center" vertical="center" wrapText="1"/>
    </xf>
    <xf numFmtId="0" fontId="10" fillId="0" borderId="10" xfId="4" applyFont="1" applyBorder="1" applyAlignment="1">
      <alignment horizontal="right" vertical="center" wrapText="1"/>
    </xf>
    <xf numFmtId="0" fontId="10" fillId="0" borderId="13" xfId="4" applyFont="1" applyBorder="1" applyAlignment="1">
      <alignment horizontal="right" vertical="center" wrapText="1"/>
    </xf>
    <xf numFmtId="0" fontId="10" fillId="0" borderId="12" xfId="4" applyFont="1" applyBorder="1" applyAlignment="1">
      <alignment horizontal="center" vertical="center" wrapText="1"/>
    </xf>
    <xf numFmtId="0" fontId="12" fillId="0" borderId="10" xfId="4" applyFont="1" applyBorder="1" applyAlignment="1">
      <alignment horizontal="right" vertical="center" wrapText="1"/>
    </xf>
    <xf numFmtId="0" fontId="10" fillId="0" borderId="10" xfId="4" applyFont="1" applyBorder="1" applyAlignment="1">
      <alignment vertical="center" wrapText="1"/>
    </xf>
    <xf numFmtId="0" fontId="12" fillId="0" borderId="12" xfId="4" applyFont="1" applyBorder="1" applyAlignment="1">
      <alignment horizontal="right" vertical="center" wrapText="1"/>
    </xf>
    <xf numFmtId="0" fontId="10" fillId="0" borderId="13" xfId="4" applyFont="1" applyBorder="1" applyAlignment="1">
      <alignment vertical="center" wrapText="1"/>
    </xf>
    <xf numFmtId="0" fontId="12" fillId="0" borderId="23" xfId="4" applyFont="1" applyBorder="1" applyAlignment="1">
      <alignment horizontal="right" vertical="center" wrapText="1"/>
    </xf>
    <xf numFmtId="0" fontId="12" fillId="0" borderId="24" xfId="4" applyFont="1" applyBorder="1" applyAlignment="1">
      <alignment horizontal="right" vertical="center" wrapText="1"/>
    </xf>
    <xf numFmtId="0" fontId="12" fillId="0" borderId="22" xfId="4" applyFont="1" applyBorder="1" applyAlignment="1">
      <alignment horizontal="right" vertical="center" wrapText="1"/>
    </xf>
    <xf numFmtId="0" fontId="12" fillId="0" borderId="3" xfId="4" applyFont="1" applyBorder="1" applyAlignment="1">
      <alignment horizontal="right" vertical="center" wrapText="1"/>
    </xf>
    <xf numFmtId="0" fontId="12" fillId="0" borderId="8" xfId="4" applyFont="1" applyBorder="1" applyAlignment="1">
      <alignment horizontal="right" vertical="center" wrapText="1"/>
    </xf>
    <xf numFmtId="0" fontId="10" fillId="0" borderId="32" xfId="4" applyFont="1" applyBorder="1" applyAlignment="1">
      <alignment vertical="center" wrapText="1"/>
    </xf>
    <xf numFmtId="0" fontId="10" fillId="0" borderId="30" xfId="4" applyFont="1" applyBorder="1" applyAlignment="1">
      <alignment vertical="center" wrapText="1"/>
    </xf>
    <xf numFmtId="0" fontId="10" fillId="0" borderId="31" xfId="4" applyFont="1" applyBorder="1" applyAlignment="1">
      <alignment vertical="center" wrapText="1"/>
    </xf>
    <xf numFmtId="16" fontId="10" fillId="0" borderId="26" xfId="4" applyNumberFormat="1" applyFont="1" applyBorder="1" applyAlignment="1">
      <alignment horizontal="center" vertical="center" wrapText="1"/>
    </xf>
    <xf numFmtId="0" fontId="10" fillId="0" borderId="22" xfId="4" applyFont="1" applyBorder="1" applyAlignment="1">
      <alignment horizontal="justify" vertical="center" wrapText="1"/>
    </xf>
    <xf numFmtId="0" fontId="10" fillId="0" borderId="8" xfId="4" applyFont="1" applyBorder="1" applyAlignment="1">
      <alignment horizontal="right" vertical="center" wrapText="1"/>
    </xf>
    <xf numFmtId="16" fontId="12" fillId="0" borderId="26" xfId="4" applyNumberFormat="1" applyFont="1" applyBorder="1" applyAlignment="1">
      <alignment horizontal="center" vertical="center" wrapText="1"/>
    </xf>
    <xf numFmtId="14" fontId="12" fillId="0" borderId="26" xfId="4" applyNumberFormat="1" applyFont="1" applyBorder="1" applyAlignment="1">
      <alignment horizontal="center" vertical="center" wrapText="1"/>
    </xf>
    <xf numFmtId="16" fontId="12" fillId="0" borderId="27" xfId="4" applyNumberFormat="1" applyFont="1" applyBorder="1" applyAlignment="1">
      <alignment horizontal="center" vertical="center" wrapText="1"/>
    </xf>
    <xf numFmtId="0" fontId="12" fillId="0" borderId="13" xfId="4" applyFont="1" applyBorder="1" applyAlignment="1">
      <alignment horizontal="center" vertical="center" wrapText="1"/>
    </xf>
    <xf numFmtId="0" fontId="12" fillId="0" borderId="37" xfId="4" applyFont="1" applyBorder="1" applyAlignment="1">
      <alignment vertical="center" wrapText="1"/>
    </xf>
    <xf numFmtId="0" fontId="12" fillId="0" borderId="38" xfId="4" applyFont="1" applyBorder="1" applyAlignment="1">
      <alignment vertical="center" wrapText="1"/>
    </xf>
    <xf numFmtId="0" fontId="12" fillId="0" borderId="16" xfId="4" applyFont="1" applyBorder="1" applyAlignment="1">
      <alignment horizontal="right" vertical="center" wrapText="1"/>
    </xf>
    <xf numFmtId="9" fontId="12" fillId="0" borderId="16" xfId="4" applyNumberFormat="1" applyFont="1" applyBorder="1" applyAlignment="1">
      <alignment horizontal="right" vertical="center" wrapText="1"/>
    </xf>
    <xf numFmtId="9" fontId="12" fillId="0" borderId="16" xfId="6" applyFont="1" applyBorder="1" applyAlignment="1">
      <alignment horizontal="right" vertical="center" wrapText="1"/>
    </xf>
    <xf numFmtId="0" fontId="12" fillId="0" borderId="17" xfId="4" applyFont="1" applyBorder="1" applyAlignment="1">
      <alignment horizontal="right" vertical="center" wrapText="1"/>
    </xf>
    <xf numFmtId="0" fontId="12" fillId="0" borderId="10" xfId="4" applyFont="1" applyFill="1" applyBorder="1" applyAlignment="1">
      <alignment horizontal="right" vertical="center" wrapText="1"/>
    </xf>
    <xf numFmtId="9" fontId="12" fillId="0" borderId="12" xfId="4" applyNumberFormat="1" applyFont="1" applyBorder="1" applyAlignment="1">
      <alignment horizontal="right" vertical="center" wrapText="1"/>
    </xf>
    <xf numFmtId="0" fontId="12" fillId="0" borderId="12" xfId="4" applyFont="1" applyFill="1" applyBorder="1" applyAlignment="1">
      <alignment horizontal="right" vertical="center" wrapText="1"/>
    </xf>
    <xf numFmtId="9" fontId="12" fillId="0" borderId="12" xfId="4" applyNumberFormat="1" applyFont="1" applyFill="1" applyBorder="1" applyAlignment="1">
      <alignment horizontal="right" vertical="center" wrapText="1"/>
    </xf>
    <xf numFmtId="0" fontId="12" fillId="0" borderId="13" xfId="4" applyFont="1" applyFill="1" applyBorder="1" applyAlignment="1">
      <alignment horizontal="right" vertical="center" wrapText="1"/>
    </xf>
    <xf numFmtId="0" fontId="12" fillId="0" borderId="40" xfId="4" applyFont="1" applyBorder="1" applyAlignment="1">
      <alignment vertical="center" wrapText="1"/>
    </xf>
    <xf numFmtId="0" fontId="15" fillId="0" borderId="12" xfId="7" applyFont="1" applyBorder="1" applyAlignment="1">
      <alignment horizontal="center" vertical="center" wrapText="1"/>
    </xf>
    <xf numFmtId="0" fontId="12" fillId="0" borderId="10" xfId="4" applyFont="1" applyBorder="1" applyAlignment="1">
      <alignment horizontal="center" vertical="center" wrapText="1"/>
    </xf>
    <xf numFmtId="0" fontId="10" fillId="0" borderId="23" xfId="4" applyFont="1" applyBorder="1" applyAlignment="1">
      <alignment vertical="center" wrapText="1"/>
    </xf>
    <xf numFmtId="0" fontId="10" fillId="0" borderId="24" xfId="4" applyFont="1" applyBorder="1" applyAlignment="1">
      <alignment vertical="center" wrapText="1"/>
    </xf>
    <xf numFmtId="0" fontId="10" fillId="0" borderId="22" xfId="4" applyFont="1" applyBorder="1" applyAlignment="1">
      <alignment vertical="center" wrapText="1"/>
    </xf>
    <xf numFmtId="0" fontId="9" fillId="0" borderId="14" xfId="4" applyFont="1" applyBorder="1" applyAlignment="1">
      <alignment horizontal="center" vertical="center" wrapText="1"/>
    </xf>
    <xf numFmtId="0" fontId="9" fillId="0" borderId="21" xfId="4" applyFont="1" applyBorder="1" applyAlignment="1">
      <alignment horizontal="center" vertical="center" wrapText="1"/>
    </xf>
    <xf numFmtId="0" fontId="9" fillId="0" borderId="19" xfId="4" applyFont="1" applyBorder="1" applyAlignment="1">
      <alignment horizontal="center" vertical="center" wrapText="1"/>
    </xf>
    <xf numFmtId="0" fontId="9" fillId="0" borderId="20" xfId="4" applyFont="1" applyBorder="1" applyAlignment="1">
      <alignment horizontal="center" vertical="center" wrapText="1"/>
    </xf>
    <xf numFmtId="0" fontId="9" fillId="0" borderId="25" xfId="4" applyFont="1" applyBorder="1" applyAlignment="1">
      <alignment horizontal="center" vertical="center" wrapText="1"/>
    </xf>
    <xf numFmtId="0" fontId="9" fillId="0" borderId="26" xfId="4" applyFont="1" applyBorder="1" applyAlignment="1">
      <alignment horizontal="center" vertical="center" wrapText="1"/>
    </xf>
    <xf numFmtId="0" fontId="9" fillId="0" borderId="27" xfId="4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13" fillId="0" borderId="11" xfId="4" applyFont="1" applyBorder="1" applyAlignment="1">
      <alignment horizontal="center" vertical="center" wrapText="1"/>
    </xf>
    <xf numFmtId="0" fontId="13" fillId="0" borderId="12" xfId="4" applyFont="1" applyBorder="1" applyAlignment="1">
      <alignment horizontal="center" vertical="center" wrapText="1"/>
    </xf>
    <xf numFmtId="0" fontId="13" fillId="0" borderId="13" xfId="4" applyFont="1" applyBorder="1" applyAlignment="1">
      <alignment horizontal="center" vertical="center" wrapText="1"/>
    </xf>
    <xf numFmtId="0" fontId="13" fillId="0" borderId="34" xfId="4" applyFont="1" applyBorder="1" applyAlignment="1">
      <alignment horizontal="center" vertical="center" wrapText="1"/>
    </xf>
    <xf numFmtId="0" fontId="13" fillId="0" borderId="41" xfId="4" applyFont="1" applyBorder="1" applyAlignment="1">
      <alignment horizontal="center" vertical="center" wrapText="1"/>
    </xf>
    <xf numFmtId="0" fontId="13" fillId="0" borderId="42" xfId="4" applyFont="1" applyBorder="1" applyAlignment="1">
      <alignment horizontal="center" vertical="center" wrapText="1"/>
    </xf>
    <xf numFmtId="0" fontId="13" fillId="0" borderId="35" xfId="4" applyFont="1" applyBorder="1" applyAlignment="1">
      <alignment horizontal="center" vertical="center" wrapText="1"/>
    </xf>
    <xf numFmtId="0" fontId="13" fillId="0" borderId="36" xfId="4" applyFont="1" applyBorder="1" applyAlignment="1">
      <alignment horizontal="center" vertical="center" wrapText="1"/>
    </xf>
    <xf numFmtId="0" fontId="13" fillId="0" borderId="25" xfId="4" applyFont="1" applyBorder="1" applyAlignment="1">
      <alignment horizontal="center" vertical="center" wrapText="1"/>
    </xf>
    <xf numFmtId="0" fontId="13" fillId="0" borderId="26" xfId="4" applyFont="1" applyBorder="1" applyAlignment="1">
      <alignment horizontal="center" vertical="center" wrapText="1"/>
    </xf>
    <xf numFmtId="0" fontId="9" fillId="0" borderId="43" xfId="4" applyFont="1" applyBorder="1" applyAlignment="1">
      <alignment horizontal="center" vertical="center" wrapText="1"/>
    </xf>
    <xf numFmtId="0" fontId="9" fillId="0" borderId="44" xfId="4" applyFont="1" applyBorder="1" applyAlignment="1">
      <alignment horizontal="center" vertical="center" wrapText="1"/>
    </xf>
    <xf numFmtId="0" fontId="9" fillId="0" borderId="45" xfId="4" applyFont="1" applyBorder="1" applyAlignment="1">
      <alignment horizontal="center" vertical="center" wrapText="1"/>
    </xf>
    <xf numFmtId="0" fontId="9" fillId="0" borderId="18" xfId="4" applyFont="1" applyBorder="1" applyAlignment="1">
      <alignment horizontal="center" vertical="center" wrapText="1"/>
    </xf>
    <xf numFmtId="0" fontId="12" fillId="4" borderId="10" xfId="4" applyFont="1" applyFill="1" applyBorder="1" applyAlignment="1">
      <alignment horizontal="center" vertical="center" wrapText="1"/>
    </xf>
    <xf numFmtId="0" fontId="11" fillId="0" borderId="12" xfId="4" applyFont="1" applyBorder="1" applyAlignment="1">
      <alignment horizontal="center" vertical="center" wrapText="1"/>
    </xf>
    <xf numFmtId="49" fontId="11" fillId="0" borderId="3" xfId="4" applyNumberFormat="1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12" fillId="4" borderId="3" xfId="4" applyFont="1" applyFill="1" applyBorder="1" applyAlignment="1">
      <alignment horizontal="center" vertical="center" wrapText="1"/>
    </xf>
    <xf numFmtId="0" fontId="12" fillId="4" borderId="8" xfId="4" applyFont="1" applyFill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9" fillId="0" borderId="49" xfId="4" applyFont="1" applyBorder="1" applyAlignment="1">
      <alignment horizontal="center" vertical="center" wrapText="1"/>
    </xf>
    <xf numFmtId="0" fontId="12" fillId="4" borderId="7" xfId="4" applyFont="1" applyFill="1" applyBorder="1" applyAlignment="1">
      <alignment horizontal="center" vertical="center" wrapText="1"/>
    </xf>
    <xf numFmtId="0" fontId="12" fillId="4" borderId="9" xfId="4" applyFont="1" applyFill="1" applyBorder="1" applyAlignment="1">
      <alignment horizontal="center" vertical="center" wrapText="1"/>
    </xf>
    <xf numFmtId="0" fontId="9" fillId="0" borderId="42" xfId="4" applyFont="1" applyBorder="1" applyAlignment="1">
      <alignment horizontal="center" vertical="center" wrapText="1"/>
    </xf>
    <xf numFmtId="0" fontId="9" fillId="0" borderId="35" xfId="4" applyFont="1" applyBorder="1" applyAlignment="1">
      <alignment horizontal="center" vertical="center" wrapText="1"/>
    </xf>
    <xf numFmtId="0" fontId="9" fillId="0" borderId="36" xfId="4" applyFont="1" applyBorder="1" applyAlignment="1">
      <alignment horizontal="center" vertical="center" wrapText="1"/>
    </xf>
    <xf numFmtId="0" fontId="13" fillId="0" borderId="0" xfId="4" applyFont="1" applyFill="1"/>
    <xf numFmtId="0" fontId="12" fillId="4" borderId="50" xfId="4" applyFont="1" applyFill="1" applyBorder="1" applyAlignment="1">
      <alignment horizontal="center" vertical="center" wrapText="1"/>
    </xf>
    <xf numFmtId="0" fontId="12" fillId="4" borderId="2" xfId="4" applyFont="1" applyFill="1" applyBorder="1" applyAlignment="1">
      <alignment horizontal="center" vertical="center" wrapText="1"/>
    </xf>
    <xf numFmtId="0" fontId="12" fillId="4" borderId="51" xfId="4" applyFont="1" applyFill="1" applyBorder="1" applyAlignment="1">
      <alignment horizontal="center" vertical="center" wrapText="1"/>
    </xf>
    <xf numFmtId="0" fontId="22" fillId="0" borderId="18" xfId="4" applyFont="1" applyFill="1" applyBorder="1" applyAlignment="1">
      <alignment horizontal="center" vertical="center"/>
    </xf>
    <xf numFmtId="0" fontId="22" fillId="0" borderId="19" xfId="4" applyFont="1" applyFill="1" applyBorder="1" applyAlignment="1">
      <alignment horizontal="center" vertical="center"/>
    </xf>
    <xf numFmtId="0" fontId="22" fillId="0" borderId="20" xfId="4" applyFont="1" applyFill="1" applyBorder="1" applyAlignment="1">
      <alignment horizontal="center" vertical="center"/>
    </xf>
    <xf numFmtId="0" fontId="9" fillId="0" borderId="52" xfId="4" applyFont="1" applyBorder="1" applyAlignment="1">
      <alignment horizontal="center" vertical="center" wrapText="1"/>
    </xf>
    <xf numFmtId="0" fontId="12" fillId="4" borderId="47" xfId="4" applyFont="1" applyFill="1" applyBorder="1" applyAlignment="1">
      <alignment horizontal="center" vertical="center" wrapText="1"/>
    </xf>
    <xf numFmtId="0" fontId="12" fillId="4" borderId="48" xfId="4" applyFont="1" applyFill="1" applyBorder="1" applyAlignment="1">
      <alignment horizontal="center" vertical="center" wrapText="1"/>
    </xf>
    <xf numFmtId="0" fontId="12" fillId="4" borderId="53" xfId="4" applyFont="1" applyFill="1" applyBorder="1" applyAlignment="1">
      <alignment horizontal="center" vertical="center" wrapText="1"/>
    </xf>
    <xf numFmtId="0" fontId="22" fillId="0" borderId="49" xfId="4" applyFont="1" applyFill="1" applyBorder="1" applyAlignment="1">
      <alignment horizontal="center" vertical="center"/>
    </xf>
    <xf numFmtId="10" fontId="12" fillId="0" borderId="1" xfId="8" applyNumberFormat="1" applyFont="1" applyFill="1" applyBorder="1" applyAlignment="1">
      <alignment horizontal="center" vertical="center" wrapText="1"/>
    </xf>
    <xf numFmtId="10" fontId="12" fillId="0" borderId="10" xfId="8" applyNumberFormat="1" applyFont="1" applyFill="1" applyBorder="1" applyAlignment="1">
      <alignment horizontal="center" vertical="center" wrapText="1"/>
    </xf>
    <xf numFmtId="10" fontId="12" fillId="0" borderId="12" xfId="8" applyNumberFormat="1" applyFont="1" applyFill="1" applyBorder="1" applyAlignment="1">
      <alignment horizontal="center" vertical="center" wrapText="1"/>
    </xf>
    <xf numFmtId="10" fontId="12" fillId="0" borderId="13" xfId="8" applyNumberFormat="1" applyFont="1" applyFill="1" applyBorder="1" applyAlignment="1">
      <alignment horizontal="center" vertical="center" wrapText="1"/>
    </xf>
    <xf numFmtId="0" fontId="10" fillId="0" borderId="0" xfId="4" applyFont="1" applyFill="1"/>
    <xf numFmtId="0" fontId="9" fillId="0" borderId="14" xfId="4" applyFont="1" applyFill="1" applyBorder="1" applyAlignment="1">
      <alignment horizontal="center" vertical="center" wrapText="1"/>
    </xf>
    <xf numFmtId="0" fontId="9" fillId="0" borderId="21" xfId="4" applyFont="1" applyFill="1" applyBorder="1" applyAlignment="1">
      <alignment horizontal="center" vertical="center" wrapText="1"/>
    </xf>
    <xf numFmtId="0" fontId="9" fillId="0" borderId="19" xfId="4" applyFont="1" applyFill="1" applyBorder="1" applyAlignment="1">
      <alignment horizontal="center" vertical="center" wrapText="1"/>
    </xf>
    <xf numFmtId="0" fontId="9" fillId="0" borderId="20" xfId="4" applyFont="1" applyFill="1" applyBorder="1" applyAlignment="1">
      <alignment horizontal="center" vertical="center" wrapText="1"/>
    </xf>
    <xf numFmtId="0" fontId="9" fillId="0" borderId="25" xfId="4" applyFont="1" applyFill="1" applyBorder="1" applyAlignment="1">
      <alignment horizontal="center" vertical="center" wrapText="1"/>
    </xf>
    <xf numFmtId="0" fontId="10" fillId="0" borderId="22" xfId="4" applyFont="1" applyFill="1" applyBorder="1" applyAlignment="1">
      <alignment horizontal="justify" vertical="center" wrapText="1"/>
    </xf>
    <xf numFmtId="10" fontId="12" fillId="0" borderId="3" xfId="8" applyNumberFormat="1" applyFont="1" applyFill="1" applyBorder="1" applyAlignment="1">
      <alignment horizontal="center" vertical="center" wrapText="1"/>
    </xf>
    <xf numFmtId="10" fontId="12" fillId="0" borderId="8" xfId="8" applyNumberFormat="1" applyFont="1" applyFill="1" applyBorder="1" applyAlignment="1">
      <alignment horizontal="center" vertical="center" wrapText="1"/>
    </xf>
    <xf numFmtId="0" fontId="9" fillId="0" borderId="0" xfId="4" applyFont="1" applyFill="1"/>
    <xf numFmtId="0" fontId="9" fillId="0" borderId="26" xfId="4" applyFont="1" applyFill="1" applyBorder="1" applyAlignment="1">
      <alignment horizontal="center" vertical="center" wrapText="1"/>
    </xf>
    <xf numFmtId="0" fontId="10" fillId="0" borderId="23" xfId="4" applyFont="1" applyFill="1" applyBorder="1" applyAlignment="1">
      <alignment horizontal="justify" vertical="center" wrapText="1"/>
    </xf>
    <xf numFmtId="0" fontId="10" fillId="0" borderId="26" xfId="4" applyFont="1" applyFill="1" applyBorder="1" applyAlignment="1">
      <alignment horizontal="center" vertical="center" wrapText="1"/>
    </xf>
    <xf numFmtId="0" fontId="10" fillId="0" borderId="27" xfId="4" applyFont="1" applyFill="1" applyBorder="1" applyAlignment="1">
      <alignment horizontal="center" vertical="center" wrapText="1"/>
    </xf>
    <xf numFmtId="0" fontId="10" fillId="0" borderId="24" xfId="4" applyFont="1" applyFill="1" applyBorder="1" applyAlignment="1">
      <alignment horizontal="justify" vertical="center" wrapText="1"/>
    </xf>
    <xf numFmtId="2" fontId="10" fillId="0" borderId="10" xfId="4" applyNumberFormat="1" applyFont="1" applyBorder="1"/>
    <xf numFmtId="2" fontId="16" fillId="0" borderId="10" xfId="4" applyNumberFormat="1" applyFont="1" applyBorder="1"/>
    <xf numFmtId="2" fontId="16" fillId="0" borderId="13" xfId="4" applyNumberFormat="1" applyFont="1" applyBorder="1"/>
    <xf numFmtId="0" fontId="23" fillId="0" borderId="12" xfId="4" applyFont="1" applyFill="1" applyBorder="1" applyAlignment="1">
      <alignment horizontal="right" vertical="center" wrapText="1"/>
    </xf>
    <xf numFmtId="0" fontId="9" fillId="0" borderId="20" xfId="4" applyFont="1" applyBorder="1" applyAlignment="1">
      <alignment horizontal="center" vertical="center" wrapText="1"/>
    </xf>
    <xf numFmtId="0" fontId="24" fillId="0" borderId="1" xfId="4" applyFont="1" applyFill="1" applyBorder="1" applyAlignment="1">
      <alignment horizontal="right" vertical="center" wrapText="1"/>
    </xf>
    <xf numFmtId="0" fontId="25" fillId="3" borderId="1" xfId="4" applyFont="1" applyFill="1" applyBorder="1" applyAlignment="1">
      <alignment horizontal="right" vertical="center" wrapText="1"/>
    </xf>
    <xf numFmtId="0" fontId="24" fillId="0" borderId="12" xfId="4" applyFont="1" applyFill="1" applyBorder="1" applyAlignment="1">
      <alignment horizontal="right" vertical="center" wrapText="1"/>
    </xf>
    <xf numFmtId="0" fontId="24" fillId="0" borderId="1" xfId="4" applyFont="1" applyBorder="1" applyAlignment="1">
      <alignment horizontal="right" vertical="center" wrapText="1"/>
    </xf>
    <xf numFmtId="4" fontId="26" fillId="3" borderId="1" xfId="4" applyNumberFormat="1" applyFont="1" applyFill="1" applyBorder="1" applyAlignment="1">
      <alignment horizontal="right" vertical="center" wrapText="1"/>
    </xf>
    <xf numFmtId="0" fontId="26" fillId="3" borderId="1" xfId="4" applyFont="1" applyFill="1" applyBorder="1" applyAlignment="1">
      <alignment horizontal="right" vertical="center" wrapText="1"/>
    </xf>
    <xf numFmtId="4" fontId="26" fillId="3" borderId="12" xfId="4" applyNumberFormat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 vertical="top" wrapText="1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9" fillId="0" borderId="0" xfId="4" applyFont="1" applyBorder="1" applyAlignment="1">
      <alignment horizontal="center" vertical="top" wrapText="1"/>
    </xf>
    <xf numFmtId="0" fontId="9" fillId="2" borderId="4" xfId="4" applyFont="1" applyFill="1" applyBorder="1" applyAlignment="1">
      <alignment horizontal="center" vertical="center" wrapText="1"/>
    </xf>
    <xf numFmtId="0" fontId="9" fillId="2" borderId="5" xfId="4" applyFont="1" applyFill="1" applyBorder="1" applyAlignment="1">
      <alignment horizontal="center" vertical="center" wrapText="1"/>
    </xf>
    <xf numFmtId="0" fontId="9" fillId="2" borderId="6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top" wrapText="1"/>
    </xf>
    <xf numFmtId="0" fontId="9" fillId="2" borderId="5" xfId="4" applyFont="1" applyFill="1" applyBorder="1" applyAlignment="1">
      <alignment horizontal="center" vertical="top" wrapText="1"/>
    </xf>
    <xf numFmtId="0" fontId="9" fillId="2" borderId="6" xfId="4" applyFont="1" applyFill="1" applyBorder="1" applyAlignment="1">
      <alignment horizontal="center" vertical="top" wrapText="1"/>
    </xf>
    <xf numFmtId="0" fontId="9" fillId="2" borderId="4" xfId="4" applyFont="1" applyFill="1" applyBorder="1" applyAlignment="1">
      <alignment horizontal="center"/>
    </xf>
    <xf numFmtId="0" fontId="9" fillId="2" borderId="5" xfId="4" applyFont="1" applyFill="1" applyBorder="1" applyAlignment="1">
      <alignment horizontal="center"/>
    </xf>
    <xf numFmtId="0" fontId="9" fillId="2" borderId="6" xfId="4" applyFont="1" applyFill="1" applyBorder="1" applyAlignment="1">
      <alignment horizontal="center"/>
    </xf>
    <xf numFmtId="0" fontId="9" fillId="0" borderId="0" xfId="4" applyFont="1" applyFill="1" applyAlignment="1">
      <alignment horizontal="center" vertical="top" wrapText="1"/>
    </xf>
    <xf numFmtId="0" fontId="9" fillId="0" borderId="0" xfId="4" applyFont="1" applyFill="1" applyAlignment="1">
      <alignment horizontal="center" vertical="top"/>
    </xf>
    <xf numFmtId="0" fontId="10" fillId="0" borderId="0" xfId="4" applyFont="1" applyFill="1" applyAlignment="1">
      <alignment horizontal="justify" vertical="top" wrapText="1"/>
    </xf>
    <xf numFmtId="0" fontId="12" fillId="0" borderId="0" xfId="4" applyFont="1" applyFill="1" applyAlignment="1">
      <alignment horizontal="justify" vertical="top" wrapText="1"/>
    </xf>
    <xf numFmtId="0" fontId="12" fillId="0" borderId="0" xfId="4" applyFont="1" applyFill="1" applyAlignment="1">
      <alignment horizontal="justify" vertical="top"/>
    </xf>
    <xf numFmtId="0" fontId="10" fillId="0" borderId="0" xfId="4" applyFont="1" applyBorder="1" applyAlignment="1">
      <alignment horizontal="justify" vertical="top" wrapText="1"/>
    </xf>
    <xf numFmtId="0" fontId="9" fillId="0" borderId="0" xfId="4" applyFont="1" applyAlignment="1">
      <alignment horizontal="center" vertical="top"/>
    </xf>
    <xf numFmtId="0" fontId="9" fillId="0" borderId="33" xfId="4" applyFont="1" applyBorder="1" applyAlignment="1">
      <alignment horizontal="center" vertical="center" wrapText="1"/>
    </xf>
    <xf numFmtId="0" fontId="9" fillId="0" borderId="26" xfId="4" applyFont="1" applyBorder="1" applyAlignment="1">
      <alignment horizontal="center" vertical="center" wrapText="1"/>
    </xf>
    <xf numFmtId="0" fontId="9" fillId="0" borderId="27" xfId="4" applyFont="1" applyBorder="1" applyAlignment="1">
      <alignment horizontal="center" vertical="center" wrapText="1"/>
    </xf>
    <xf numFmtId="0" fontId="9" fillId="0" borderId="29" xfId="4" applyFont="1" applyBorder="1" applyAlignment="1">
      <alignment horizontal="center" vertical="center" wrapText="1"/>
    </xf>
    <xf numFmtId="0" fontId="9" fillId="0" borderId="30" xfId="4" applyFont="1" applyBorder="1" applyAlignment="1">
      <alignment horizontal="center" vertical="center" wrapText="1"/>
    </xf>
    <xf numFmtId="0" fontId="9" fillId="0" borderId="31" xfId="4" applyFont="1" applyBorder="1" applyAlignment="1">
      <alignment horizontal="center" vertical="center" wrapText="1"/>
    </xf>
    <xf numFmtId="0" fontId="9" fillId="0" borderId="28" xfId="4" applyFont="1" applyBorder="1" applyAlignment="1">
      <alignment horizontal="center" vertical="center" wrapText="1"/>
    </xf>
    <xf numFmtId="0" fontId="9" fillId="0" borderId="16" xfId="4" applyFont="1" applyBorder="1" applyAlignment="1">
      <alignment horizontal="center" vertical="center" wrapText="1"/>
    </xf>
    <xf numFmtId="0" fontId="9" fillId="0" borderId="17" xfId="4" applyFont="1" applyBorder="1" applyAlignment="1">
      <alignment horizontal="center" vertical="center" wrapText="1"/>
    </xf>
    <xf numFmtId="0" fontId="9" fillId="0" borderId="10" xfId="4" applyFont="1" applyBorder="1" applyAlignment="1">
      <alignment horizontal="center" vertical="center" wrapText="1"/>
    </xf>
    <xf numFmtId="0" fontId="9" fillId="0" borderId="13" xfId="4" applyFont="1" applyBorder="1" applyAlignment="1">
      <alignment horizontal="center" vertical="center" wrapText="1"/>
    </xf>
    <xf numFmtId="0" fontId="9" fillId="0" borderId="2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24" xfId="4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13" fillId="0" borderId="0" xfId="4" applyFont="1" applyAlignment="1">
      <alignment horizontal="center" vertical="top" wrapText="1"/>
    </xf>
    <xf numFmtId="0" fontId="13" fillId="0" borderId="0" xfId="4" applyFont="1" applyAlignment="1">
      <alignment horizontal="center" vertical="top"/>
    </xf>
    <xf numFmtId="0" fontId="13" fillId="0" borderId="33" xfId="4" applyFont="1" applyBorder="1" applyAlignment="1">
      <alignment horizontal="center" vertical="center" wrapText="1"/>
    </xf>
    <xf numFmtId="0" fontId="13" fillId="0" borderId="26" xfId="4" applyFont="1" applyBorder="1" applyAlignment="1">
      <alignment horizontal="center" vertical="center" wrapText="1"/>
    </xf>
    <xf numFmtId="0" fontId="13" fillId="0" borderId="27" xfId="4" applyFont="1" applyBorder="1" applyAlignment="1">
      <alignment horizontal="center" vertical="center" wrapText="1"/>
    </xf>
    <xf numFmtId="0" fontId="13" fillId="0" borderId="39" xfId="4" applyFont="1" applyBorder="1" applyAlignment="1">
      <alignment horizontal="center" vertical="center" wrapText="1"/>
    </xf>
    <xf numFmtId="0" fontId="13" fillId="0" borderId="38" xfId="4" applyFont="1" applyBorder="1" applyAlignment="1">
      <alignment horizontal="center" vertical="center" wrapText="1"/>
    </xf>
    <xf numFmtId="0" fontId="13" fillId="0" borderId="40" xfId="4" applyFont="1" applyBorder="1" applyAlignment="1">
      <alignment horizontal="center" vertical="center" wrapText="1"/>
    </xf>
    <xf numFmtId="0" fontId="13" fillId="0" borderId="15" xfId="4" applyFont="1" applyBorder="1" applyAlignment="1">
      <alignment horizontal="center" vertical="center" wrapText="1"/>
    </xf>
    <xf numFmtId="0" fontId="13" fillId="0" borderId="16" xfId="4" applyFont="1" applyBorder="1" applyAlignment="1">
      <alignment horizontal="center" vertical="center" wrapText="1"/>
    </xf>
    <xf numFmtId="0" fontId="13" fillId="0" borderId="17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0" xfId="4" applyFont="1" applyBorder="1" applyAlignment="1">
      <alignment horizontal="center" vertical="center" wrapText="1"/>
    </xf>
    <xf numFmtId="0" fontId="10" fillId="0" borderId="8" xfId="4" applyFont="1" applyBorder="1" applyAlignment="1">
      <alignment horizontal="center" vertical="center" wrapText="1"/>
    </xf>
    <xf numFmtId="0" fontId="10" fillId="0" borderId="13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10" fillId="0" borderId="44" xfId="4" applyFont="1" applyBorder="1" applyAlignment="1">
      <alignment horizontal="center" vertical="center" wrapText="1"/>
    </xf>
    <xf numFmtId="0" fontId="10" fillId="0" borderId="35" xfId="4" applyFont="1" applyBorder="1" applyAlignment="1">
      <alignment horizontal="center" vertical="center" wrapText="1"/>
    </xf>
    <xf numFmtId="0" fontId="10" fillId="0" borderId="3" xfId="4" applyFont="1" applyBorder="1" applyAlignment="1">
      <alignment horizontal="center" vertical="center" wrapText="1"/>
    </xf>
    <xf numFmtId="0" fontId="10" fillId="0" borderId="12" xfId="4" applyFont="1" applyBorder="1" applyAlignment="1">
      <alignment horizontal="center" vertical="center" wrapText="1"/>
    </xf>
    <xf numFmtId="0" fontId="10" fillId="0" borderId="46" xfId="4" applyFont="1" applyBorder="1" applyAlignment="1">
      <alignment horizontal="left" vertical="center" wrapText="1"/>
    </xf>
    <xf numFmtId="0" fontId="10" fillId="0" borderId="35" xfId="4" applyFont="1" applyBorder="1" applyAlignment="1">
      <alignment horizontal="left" vertical="center" wrapText="1"/>
    </xf>
    <xf numFmtId="0" fontId="10" fillId="0" borderId="3" xfId="4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horizontal="center" vertical="center" wrapText="1"/>
    </xf>
    <xf numFmtId="0" fontId="9" fillId="0" borderId="25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10" fillId="0" borderId="8" xfId="4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center" vertical="center" wrapText="1"/>
    </xf>
    <xf numFmtId="0" fontId="12" fillId="0" borderId="0" xfId="4" applyFont="1" applyAlignment="1">
      <alignment horizontal="left" vertical="top" wrapText="1"/>
    </xf>
    <xf numFmtId="0" fontId="12" fillId="0" borderId="0" xfId="4" applyFont="1" applyAlignment="1">
      <alignment horizontal="left" vertical="top"/>
    </xf>
    <xf numFmtId="0" fontId="12" fillId="0" borderId="0" xfId="4" applyFont="1" applyAlignment="1">
      <alignment horizontal="justify" vertical="top" wrapText="1"/>
    </xf>
    <xf numFmtId="0" fontId="12" fillId="0" borderId="0" xfId="4" applyFont="1" applyAlignment="1">
      <alignment horizontal="justify" vertical="top"/>
    </xf>
    <xf numFmtId="0" fontId="13" fillId="0" borderId="4" xfId="4" applyFont="1" applyFill="1" applyBorder="1" applyAlignment="1">
      <alignment horizontal="center"/>
    </xf>
    <xf numFmtId="0" fontId="13" fillId="0" borderId="5" xfId="4" applyFont="1" applyFill="1" applyBorder="1" applyAlignment="1">
      <alignment horizontal="center"/>
    </xf>
    <xf numFmtId="0" fontId="9" fillId="0" borderId="43" xfId="4" applyFont="1" applyBorder="1" applyAlignment="1">
      <alignment horizontal="center" vertical="center" wrapText="1"/>
    </xf>
    <xf numFmtId="0" fontId="9" fillId="0" borderId="42" xfId="4" applyFont="1" applyBorder="1" applyAlignment="1">
      <alignment horizontal="center" vertical="center" wrapText="1"/>
    </xf>
    <xf numFmtId="0" fontId="10" fillId="0" borderId="16" xfId="4" applyFont="1" applyBorder="1" applyAlignment="1">
      <alignment horizontal="center" vertical="center" wrapText="1"/>
    </xf>
    <xf numFmtId="0" fontId="9" fillId="0" borderId="18" xfId="4" applyFont="1" applyBorder="1" applyAlignment="1">
      <alignment horizontal="center" vertical="center" wrapText="1"/>
    </xf>
    <xf numFmtId="0" fontId="9" fillId="0" borderId="19" xfId="4" applyFont="1" applyBorder="1" applyAlignment="1">
      <alignment horizontal="center" vertical="center" wrapText="1"/>
    </xf>
    <xf numFmtId="0" fontId="9" fillId="0" borderId="49" xfId="4" applyFont="1" applyBorder="1" applyAlignment="1">
      <alignment horizontal="center" vertical="center" wrapText="1"/>
    </xf>
    <xf numFmtId="0" fontId="9" fillId="0" borderId="20" xfId="4" applyFont="1" applyBorder="1" applyAlignment="1">
      <alignment horizontal="center" vertical="center" wrapText="1"/>
    </xf>
  </cellXfs>
  <cellStyles count="9">
    <cellStyle name="Normal" xfId="2"/>
    <cellStyle name="Гиперссылка" xfId="7" builtinId="8"/>
    <cellStyle name="Обычный" xfId="0" builtinId="0"/>
    <cellStyle name="Обычный 2" xfId="1"/>
    <cellStyle name="Обычный 2 2" xfId="5"/>
    <cellStyle name="Обычный 3" xfId="3"/>
    <cellStyle name="Обычный 4" xfId="4"/>
    <cellStyle name="Процентный" xfId="8" builtinId="5"/>
    <cellStyle name="Процентный 2" xfId="6"/>
  </cellStyles>
  <dxfs count="0"/>
  <tableStyles count="0" defaultTableStyle="TableStyleMedium9" defaultPivotStyle="PivotStyleLight16"/>
  <colors>
    <mruColors>
      <color rgb="FF00FF00"/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5;&#1088;&#1080;&#1082;&#1072;&#1079;%20&#1052;&#1080;&#1085;&#1101;&#1085;&#1077;&#1088;&#1075;&#1086;%20&#8470;340%20&#1086;&#1090;%2023.07.12/2018/&#1040;&#1056;&#1052;/&#1057;&#1055;&#1041;/&#1052;&#1072;&#1082;&#1077;&#1090;_106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5;&#1088;&#1080;&#1082;&#1072;&#1079;%20&#1052;&#1080;&#1085;&#1101;&#1085;&#1077;&#1088;&#1075;&#1086;%20&#8470;340%20&#1086;&#1090;%2023.07.12/2017/&#1040;&#1056;&#1052;&#1099;/&#1057;&#1055;&#1073;/&#1052;&#1072;&#1082;&#1077;&#1090;_106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5;&#1088;&#1080;&#1082;&#1072;&#1079;%20&#1052;&#1080;&#1085;&#1101;&#1085;&#1077;&#1088;&#1075;&#1086;%20&#8470;340%20&#1086;&#1090;%2023.07.12/2018/&#1040;&#1056;&#1052;/&#1051;&#1054;/&#1052;&#1072;&#1082;&#1077;&#1090;_10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5;&#1088;&#1080;&#1082;&#1072;&#1079;%20&#1052;&#1080;&#1085;&#1101;&#1085;&#1077;&#1088;&#1075;&#1086;%20&#8470;340%20&#1086;&#1090;%2023.07.12/2017/&#1040;&#1056;&#1052;&#1099;/&#1051;&#1054;/&#1052;&#1072;&#1082;&#1077;&#1090;_106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EE.NET.OBORUD.QV.4.178/EE.NET.OBORUD.QV.4.178_v.1.5%202017%20&#1057;&#1055;&#1041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EE.NET.OBORUD.QV.4.178/EE.NET.OBORUD.QV.4.178_v.1.5%202017%20&#1051;&#1054;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EE.NET.OBORUD.QV.4.178/EE.NET.OBORUD.QV.4.178_v.1.5%202018%20&#1051;&#1054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EE.NET.OBORUD.QV.4.178/EE.NET.OBORUD.QV.4.178_v.1.5_1%20&#1079;&#1072;%202018%20&#1075;&#1086;&#1076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H11">
            <v>213</v>
          </cell>
        </row>
        <row r="16">
          <cell r="G16">
            <v>282</v>
          </cell>
        </row>
        <row r="21">
          <cell r="G21">
            <v>0</v>
          </cell>
        </row>
        <row r="31">
          <cell r="G31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G16">
            <v>176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H11">
            <v>50</v>
          </cell>
        </row>
        <row r="16">
          <cell r="G16">
            <v>165</v>
          </cell>
        </row>
        <row r="26">
          <cell r="G26">
            <v>11</v>
          </cell>
        </row>
        <row r="31">
          <cell r="G31">
            <v>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G16">
            <v>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вод"/>
      <sheetName val="П.2.1"/>
      <sheetName val="П.2.2"/>
      <sheetName val="Комментарии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7">
          <cell r="J47">
            <v>20.423999999999999</v>
          </cell>
        </row>
        <row r="48">
          <cell r="J48">
            <v>173.08270999999999</v>
          </cell>
        </row>
        <row r="55">
          <cell r="J55">
            <v>6.42</v>
          </cell>
        </row>
      </sheetData>
      <sheetData sheetId="9">
        <row r="57">
          <cell r="J57">
            <v>169</v>
          </cell>
        </row>
        <row r="58">
          <cell r="J58">
            <v>91</v>
          </cell>
        </row>
      </sheetData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вод"/>
      <sheetName val="П.2.1"/>
      <sheetName val="П.2.2"/>
      <sheetName val="Комментарии"/>
      <sheetName val="Проверк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4">
          <cell r="J34">
            <v>8.0239999999999991</v>
          </cell>
        </row>
        <row r="45">
          <cell r="J45">
            <v>0</v>
          </cell>
        </row>
        <row r="46">
          <cell r="J46">
            <v>8.19</v>
          </cell>
        </row>
        <row r="48">
          <cell r="J48">
            <v>19.27</v>
          </cell>
        </row>
        <row r="53">
          <cell r="J53">
            <v>7.02</v>
          </cell>
        </row>
        <row r="54">
          <cell r="J54">
            <v>1.8</v>
          </cell>
        </row>
      </sheetData>
      <sheetData sheetId="9">
        <row r="23">
          <cell r="J23">
            <v>1</v>
          </cell>
        </row>
        <row r="57">
          <cell r="J57">
            <v>18</v>
          </cell>
        </row>
        <row r="58">
          <cell r="J58">
            <v>6</v>
          </cell>
        </row>
      </sheetData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вод"/>
      <sheetName val="П.2.1"/>
      <sheetName val="П.2.2"/>
      <sheetName val="Комментарии"/>
      <sheetName val="Проверка"/>
      <sheetName val="EE.NET.OBORUD.QV.4.178_v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4">
          <cell r="J34">
            <v>8.0239999999999991</v>
          </cell>
        </row>
        <row r="40">
          <cell r="J40">
            <v>3.5000000000000003E-2</v>
          </cell>
        </row>
        <row r="44">
          <cell r="J44">
            <v>0.26800000000000002</v>
          </cell>
        </row>
        <row r="45">
          <cell r="J45">
            <v>10.41</v>
          </cell>
        </row>
        <row r="46">
          <cell r="J46">
            <v>36.79</v>
          </cell>
        </row>
        <row r="48">
          <cell r="J48">
            <v>29.722500000000004</v>
          </cell>
        </row>
        <row r="53">
          <cell r="J53">
            <v>31.423999999999999</v>
          </cell>
        </row>
        <row r="54">
          <cell r="J54">
            <v>16.775500000000001</v>
          </cell>
        </row>
      </sheetData>
      <sheetData sheetId="9">
        <row r="24">
          <cell r="J24">
            <v>1</v>
          </cell>
        </row>
        <row r="56">
          <cell r="J56">
            <v>1</v>
          </cell>
        </row>
        <row r="57">
          <cell r="J57">
            <v>61</v>
          </cell>
        </row>
        <row r="58">
          <cell r="J58">
            <v>8</v>
          </cell>
        </row>
      </sheetData>
      <sheetData sheetId="10"/>
      <sheetData sheetId="1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вод"/>
      <sheetName val="П.2.1"/>
      <sheetName val="П.2.2"/>
      <sheetName val="Комментарии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8">
          <cell r="J58">
            <v>20.423999999999999</v>
          </cell>
        </row>
        <row r="59">
          <cell r="J59">
            <v>231.83556999999999</v>
          </cell>
        </row>
        <row r="60">
          <cell r="J60">
            <v>17.0672</v>
          </cell>
        </row>
      </sheetData>
      <sheetData sheetId="9">
        <row r="57">
          <cell r="J57">
            <v>187</v>
          </cell>
        </row>
        <row r="58">
          <cell r="J58">
            <v>116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fo@nesk.su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topLeftCell="A7" zoomScale="115" zoomScaleNormal="100" zoomScaleSheetLayoutView="115" workbookViewId="0">
      <selection activeCell="J20" sqref="J20"/>
    </sheetView>
  </sheetViews>
  <sheetFormatPr defaultRowHeight="12.75"/>
  <cols>
    <col min="1" max="1" width="18.140625" style="1" customWidth="1"/>
    <col min="2" max="2" width="15.5703125" style="1" customWidth="1"/>
    <col min="3" max="9" width="15.140625" style="1" customWidth="1"/>
    <col min="10" max="16384" width="9.140625" style="1"/>
  </cols>
  <sheetData>
    <row r="1" spans="1:9" ht="67.5" customHeight="1">
      <c r="A1" s="202" t="s">
        <v>192</v>
      </c>
      <c r="B1" s="202"/>
      <c r="C1" s="202"/>
      <c r="D1" s="202"/>
      <c r="E1" s="202"/>
      <c r="F1" s="202"/>
      <c r="G1" s="202"/>
      <c r="H1" s="202"/>
      <c r="I1" s="202"/>
    </row>
    <row r="2" spans="1:9" ht="30.75" customHeight="1" thickBot="1">
      <c r="A2" s="206" t="s">
        <v>169</v>
      </c>
      <c r="B2" s="206"/>
      <c r="C2" s="206"/>
      <c r="D2" s="206"/>
      <c r="E2" s="206"/>
      <c r="F2" s="206"/>
      <c r="G2" s="206"/>
      <c r="H2" s="206"/>
      <c r="I2" s="206"/>
    </row>
    <row r="3" spans="1:9" ht="12" customHeight="1" thickBot="1">
      <c r="A3" s="203" t="s">
        <v>174</v>
      </c>
      <c r="B3" s="204"/>
      <c r="C3" s="204"/>
      <c r="D3" s="204"/>
      <c r="E3" s="204"/>
      <c r="F3" s="204"/>
      <c r="G3" s="204"/>
      <c r="H3" s="204"/>
      <c r="I3" s="205"/>
    </row>
    <row r="4" spans="1:9">
      <c r="A4" s="193" t="s">
        <v>176</v>
      </c>
      <c r="B4" s="196" t="s">
        <v>0</v>
      </c>
      <c r="C4" s="198" t="s">
        <v>1</v>
      </c>
      <c r="D4" s="198" t="s">
        <v>188</v>
      </c>
      <c r="E4" s="198"/>
      <c r="F4" s="198" t="s">
        <v>190</v>
      </c>
      <c r="G4" s="198"/>
      <c r="H4" s="17" t="s">
        <v>2</v>
      </c>
      <c r="I4" s="18" t="s">
        <v>2</v>
      </c>
    </row>
    <row r="5" spans="1:9" ht="25.5">
      <c r="A5" s="194"/>
      <c r="B5" s="197"/>
      <c r="C5" s="199"/>
      <c r="D5" s="12" t="s">
        <v>3</v>
      </c>
      <c r="E5" s="12" t="s">
        <v>4</v>
      </c>
      <c r="F5" s="12" t="s">
        <v>3</v>
      </c>
      <c r="G5" s="12" t="s">
        <v>4</v>
      </c>
      <c r="H5" s="12" t="s">
        <v>3</v>
      </c>
      <c r="I5" s="19" t="s">
        <v>4</v>
      </c>
    </row>
    <row r="6" spans="1:9">
      <c r="A6" s="194"/>
      <c r="B6" s="200" t="s">
        <v>5</v>
      </c>
      <c r="C6" s="2" t="s">
        <v>6</v>
      </c>
      <c r="D6" s="3">
        <f>D9+D12+D15+D18</f>
        <v>1</v>
      </c>
      <c r="E6" s="3">
        <f t="shared" ref="E6:I8" si="0">E9+E12+E15+E18</f>
        <v>0</v>
      </c>
      <c r="F6" s="3">
        <f t="shared" si="0"/>
        <v>1</v>
      </c>
      <c r="G6" s="3">
        <f t="shared" si="0"/>
        <v>0</v>
      </c>
      <c r="H6" s="3">
        <f>H9+H12+H15+H18</f>
        <v>0</v>
      </c>
      <c r="I6" s="20">
        <f t="shared" si="0"/>
        <v>0</v>
      </c>
    </row>
    <row r="7" spans="1:9">
      <c r="A7" s="194"/>
      <c r="B7" s="200"/>
      <c r="C7" s="2" t="s">
        <v>7</v>
      </c>
      <c r="D7" s="3">
        <f>D10+D13+D16+D19</f>
        <v>30</v>
      </c>
      <c r="E7" s="3">
        <f t="shared" si="0"/>
        <v>0</v>
      </c>
      <c r="F7" s="3">
        <f t="shared" si="0"/>
        <v>30</v>
      </c>
      <c r="G7" s="3">
        <f t="shared" si="0"/>
        <v>0</v>
      </c>
      <c r="H7" s="3">
        <f t="shared" si="0"/>
        <v>0</v>
      </c>
      <c r="I7" s="20">
        <f t="shared" si="0"/>
        <v>0</v>
      </c>
    </row>
    <row r="8" spans="1:9">
      <c r="A8" s="194"/>
      <c r="B8" s="200"/>
      <c r="C8" s="2" t="s">
        <v>8</v>
      </c>
      <c r="D8" s="3">
        <f>D11+D14+D17+D20</f>
        <v>11</v>
      </c>
      <c r="E8" s="3">
        <f t="shared" si="0"/>
        <v>0</v>
      </c>
      <c r="F8" s="3">
        <f t="shared" si="0"/>
        <v>11</v>
      </c>
      <c r="G8" s="3">
        <f t="shared" si="0"/>
        <v>0</v>
      </c>
      <c r="H8" s="3">
        <f>H11+H14+H17+H20</f>
        <v>0</v>
      </c>
      <c r="I8" s="20">
        <f t="shared" si="0"/>
        <v>0</v>
      </c>
    </row>
    <row r="9" spans="1:9">
      <c r="A9" s="194"/>
      <c r="B9" s="200" t="s">
        <v>9</v>
      </c>
      <c r="C9" s="2" t="s">
        <v>6</v>
      </c>
      <c r="D9" s="34">
        <v>0</v>
      </c>
      <c r="E9" s="34">
        <v>0</v>
      </c>
      <c r="F9" s="34">
        <v>0</v>
      </c>
      <c r="G9" s="34">
        <v>0</v>
      </c>
      <c r="H9" s="3">
        <f t="shared" ref="H9:I20" si="1">F9-D9</f>
        <v>0</v>
      </c>
      <c r="I9" s="20">
        <f t="shared" si="1"/>
        <v>0</v>
      </c>
    </row>
    <row r="10" spans="1:9">
      <c r="A10" s="194"/>
      <c r="B10" s="200"/>
      <c r="C10" s="2" t="s">
        <v>7</v>
      </c>
      <c r="D10" s="34">
        <v>0</v>
      </c>
      <c r="E10" s="34">
        <v>0</v>
      </c>
      <c r="F10" s="34">
        <v>0</v>
      </c>
      <c r="G10" s="34">
        <v>0</v>
      </c>
      <c r="H10" s="3">
        <f t="shared" si="1"/>
        <v>0</v>
      </c>
      <c r="I10" s="20">
        <f t="shared" si="1"/>
        <v>0</v>
      </c>
    </row>
    <row r="11" spans="1:9">
      <c r="A11" s="194"/>
      <c r="B11" s="200"/>
      <c r="C11" s="2" t="s">
        <v>8</v>
      </c>
      <c r="D11" s="34">
        <v>0</v>
      </c>
      <c r="E11" s="34">
        <v>0</v>
      </c>
      <c r="F11" s="34">
        <v>0</v>
      </c>
      <c r="G11" s="34">
        <v>0</v>
      </c>
      <c r="H11" s="3">
        <f t="shared" si="1"/>
        <v>0</v>
      </c>
      <c r="I11" s="20">
        <f t="shared" si="1"/>
        <v>0</v>
      </c>
    </row>
    <row r="12" spans="1:9">
      <c r="A12" s="194"/>
      <c r="B12" s="200" t="s">
        <v>10</v>
      </c>
      <c r="C12" s="2" t="s">
        <v>6</v>
      </c>
      <c r="D12" s="34">
        <v>0</v>
      </c>
      <c r="E12" s="34">
        <v>0</v>
      </c>
      <c r="F12" s="34">
        <v>0</v>
      </c>
      <c r="G12" s="34">
        <v>0</v>
      </c>
      <c r="H12" s="3">
        <f t="shared" si="1"/>
        <v>0</v>
      </c>
      <c r="I12" s="20">
        <f t="shared" si="1"/>
        <v>0</v>
      </c>
    </row>
    <row r="13" spans="1:9">
      <c r="A13" s="194"/>
      <c r="B13" s="200"/>
      <c r="C13" s="2" t="s">
        <v>7</v>
      </c>
      <c r="D13" s="34">
        <v>1</v>
      </c>
      <c r="E13" s="34">
        <v>0</v>
      </c>
      <c r="F13" s="34">
        <v>1</v>
      </c>
      <c r="G13" s="34">
        <v>0</v>
      </c>
      <c r="H13" s="3">
        <f t="shared" si="1"/>
        <v>0</v>
      </c>
      <c r="I13" s="20">
        <f t="shared" si="1"/>
        <v>0</v>
      </c>
    </row>
    <row r="14" spans="1:9">
      <c r="A14" s="194"/>
      <c r="B14" s="200"/>
      <c r="C14" s="2" t="s">
        <v>8</v>
      </c>
      <c r="D14" s="34">
        <v>0</v>
      </c>
      <c r="E14" s="34">
        <v>0</v>
      </c>
      <c r="F14" s="34">
        <v>0</v>
      </c>
      <c r="G14" s="34">
        <v>0</v>
      </c>
      <c r="H14" s="3">
        <f t="shared" si="1"/>
        <v>0</v>
      </c>
      <c r="I14" s="20">
        <f t="shared" si="1"/>
        <v>0</v>
      </c>
    </row>
    <row r="15" spans="1:9">
      <c r="A15" s="194"/>
      <c r="B15" s="200" t="s">
        <v>11</v>
      </c>
      <c r="C15" s="2" t="s">
        <v>6</v>
      </c>
      <c r="D15" s="34">
        <v>1</v>
      </c>
      <c r="E15" s="34">
        <v>0</v>
      </c>
      <c r="F15" s="34">
        <v>1</v>
      </c>
      <c r="G15" s="34">
        <v>0</v>
      </c>
      <c r="H15" s="3">
        <f t="shared" si="1"/>
        <v>0</v>
      </c>
      <c r="I15" s="20">
        <f t="shared" si="1"/>
        <v>0</v>
      </c>
    </row>
    <row r="16" spans="1:9">
      <c r="A16" s="194"/>
      <c r="B16" s="200"/>
      <c r="C16" s="2" t="s">
        <v>7</v>
      </c>
      <c r="D16" s="34">
        <v>29</v>
      </c>
      <c r="E16" s="34">
        <v>0</v>
      </c>
      <c r="F16" s="34">
        <v>29</v>
      </c>
      <c r="G16" s="34">
        <v>0</v>
      </c>
      <c r="H16" s="3">
        <f t="shared" si="1"/>
        <v>0</v>
      </c>
      <c r="I16" s="20">
        <f t="shared" si="1"/>
        <v>0</v>
      </c>
    </row>
    <row r="17" spans="1:9">
      <c r="A17" s="194"/>
      <c r="B17" s="200"/>
      <c r="C17" s="2" t="s">
        <v>8</v>
      </c>
      <c r="D17" s="34">
        <v>11</v>
      </c>
      <c r="E17" s="34">
        <v>0</v>
      </c>
      <c r="F17" s="34">
        <v>11</v>
      </c>
      <c r="G17" s="34">
        <v>0</v>
      </c>
      <c r="H17" s="3">
        <f t="shared" si="1"/>
        <v>0</v>
      </c>
      <c r="I17" s="20">
        <f t="shared" si="1"/>
        <v>0</v>
      </c>
    </row>
    <row r="18" spans="1:9">
      <c r="A18" s="194"/>
      <c r="B18" s="200" t="s">
        <v>170</v>
      </c>
      <c r="C18" s="2" t="s">
        <v>6</v>
      </c>
      <c r="D18" s="34">
        <v>0</v>
      </c>
      <c r="E18" s="34">
        <v>0</v>
      </c>
      <c r="F18" s="34">
        <v>0</v>
      </c>
      <c r="G18" s="34">
        <v>0</v>
      </c>
      <c r="H18" s="3">
        <f>F18-D18</f>
        <v>0</v>
      </c>
      <c r="I18" s="20">
        <f t="shared" si="1"/>
        <v>0</v>
      </c>
    </row>
    <row r="19" spans="1:9">
      <c r="A19" s="194"/>
      <c r="B19" s="200"/>
      <c r="C19" s="2" t="s">
        <v>7</v>
      </c>
      <c r="D19" s="34">
        <v>0</v>
      </c>
      <c r="E19" s="34">
        <v>0</v>
      </c>
      <c r="F19" s="34">
        <v>0</v>
      </c>
      <c r="G19" s="34">
        <v>0</v>
      </c>
      <c r="H19" s="3">
        <f t="shared" si="1"/>
        <v>0</v>
      </c>
      <c r="I19" s="20">
        <f t="shared" si="1"/>
        <v>0</v>
      </c>
    </row>
    <row r="20" spans="1:9" ht="13.5" thickBot="1">
      <c r="A20" s="194"/>
      <c r="B20" s="200"/>
      <c r="C20" s="4" t="s">
        <v>8</v>
      </c>
      <c r="D20" s="34">
        <v>0</v>
      </c>
      <c r="E20" s="34">
        <v>0</v>
      </c>
      <c r="F20" s="34">
        <v>0</v>
      </c>
      <c r="G20" s="34">
        <v>0</v>
      </c>
      <c r="H20" s="3">
        <f t="shared" si="1"/>
        <v>0</v>
      </c>
      <c r="I20" s="20">
        <f t="shared" si="1"/>
        <v>0</v>
      </c>
    </row>
    <row r="21" spans="1:9" ht="13.5" thickBot="1">
      <c r="A21" s="203" t="s">
        <v>175</v>
      </c>
      <c r="B21" s="204"/>
      <c r="C21" s="204"/>
      <c r="D21" s="204"/>
      <c r="E21" s="204"/>
      <c r="F21" s="204"/>
      <c r="G21" s="204"/>
      <c r="H21" s="204"/>
      <c r="I21" s="205"/>
    </row>
    <row r="22" spans="1:9">
      <c r="A22" s="193" t="s">
        <v>177</v>
      </c>
      <c r="B22" s="196" t="s">
        <v>0</v>
      </c>
      <c r="C22" s="198" t="s">
        <v>1</v>
      </c>
      <c r="D22" s="198" t="s">
        <v>188</v>
      </c>
      <c r="E22" s="198"/>
      <c r="F22" s="198" t="s">
        <v>190</v>
      </c>
      <c r="G22" s="198"/>
      <c r="H22" s="17" t="s">
        <v>2</v>
      </c>
      <c r="I22" s="18" t="s">
        <v>2</v>
      </c>
    </row>
    <row r="23" spans="1:9" ht="25.5">
      <c r="A23" s="194"/>
      <c r="B23" s="197"/>
      <c r="C23" s="199"/>
      <c r="D23" s="12" t="s">
        <v>3</v>
      </c>
      <c r="E23" s="12" t="s">
        <v>4</v>
      </c>
      <c r="F23" s="12" t="s">
        <v>3</v>
      </c>
      <c r="G23" s="12" t="s">
        <v>4</v>
      </c>
      <c r="H23" s="12" t="s">
        <v>3</v>
      </c>
      <c r="I23" s="19" t="s">
        <v>4</v>
      </c>
    </row>
    <row r="24" spans="1:9">
      <c r="A24" s="194"/>
      <c r="B24" s="200" t="s">
        <v>5</v>
      </c>
      <c r="C24" s="2" t="s">
        <v>6</v>
      </c>
      <c r="D24" s="3">
        <f>D27+D30+D33+D36</f>
        <v>0</v>
      </c>
      <c r="E24" s="3">
        <f t="shared" ref="E24:G24" si="2">E27+E30+E33+E36</f>
        <v>0</v>
      </c>
      <c r="F24" s="3">
        <f t="shared" si="2"/>
        <v>0</v>
      </c>
      <c r="G24" s="3">
        <f t="shared" si="2"/>
        <v>0</v>
      </c>
      <c r="H24" s="3">
        <f>H27+H30+H33+H36</f>
        <v>0</v>
      </c>
      <c r="I24" s="20">
        <f t="shared" ref="I24" si="3">I27+I30+I33+I36</f>
        <v>0</v>
      </c>
    </row>
    <row r="25" spans="1:9">
      <c r="A25" s="194"/>
      <c r="B25" s="200"/>
      <c r="C25" s="2" t="s">
        <v>7</v>
      </c>
      <c r="D25" s="3">
        <f>D28+D31+D34+D37</f>
        <v>2</v>
      </c>
      <c r="E25" s="3">
        <f t="shared" ref="E25:I25" si="4">E28+E31+E34+E37</f>
        <v>0</v>
      </c>
      <c r="F25" s="3">
        <f t="shared" si="4"/>
        <v>2</v>
      </c>
      <c r="G25" s="3">
        <f t="shared" si="4"/>
        <v>0</v>
      </c>
      <c r="H25" s="3">
        <f t="shared" si="4"/>
        <v>0</v>
      </c>
      <c r="I25" s="20">
        <f t="shared" si="4"/>
        <v>0</v>
      </c>
    </row>
    <row r="26" spans="1:9">
      <c r="A26" s="194"/>
      <c r="B26" s="200"/>
      <c r="C26" s="2" t="s">
        <v>8</v>
      </c>
      <c r="D26" s="3">
        <f>D29+D32+D35+D38</f>
        <v>3</v>
      </c>
      <c r="E26" s="3">
        <f t="shared" ref="E26:G26" si="5">E29+E32+E35+E38</f>
        <v>0</v>
      </c>
      <c r="F26" s="3">
        <f t="shared" si="5"/>
        <v>3</v>
      </c>
      <c r="G26" s="3">
        <f t="shared" si="5"/>
        <v>0</v>
      </c>
      <c r="H26" s="3">
        <f>H29+H32+H35+H38</f>
        <v>0</v>
      </c>
      <c r="I26" s="20">
        <f t="shared" ref="I26" si="6">I29+I32+I35+I38</f>
        <v>0</v>
      </c>
    </row>
    <row r="27" spans="1:9">
      <c r="A27" s="194"/>
      <c r="B27" s="200" t="s">
        <v>9</v>
      </c>
      <c r="C27" s="2" t="s">
        <v>6</v>
      </c>
      <c r="D27" s="34">
        <v>0</v>
      </c>
      <c r="E27" s="34">
        <v>0</v>
      </c>
      <c r="F27" s="34">
        <v>0</v>
      </c>
      <c r="G27" s="34">
        <v>0</v>
      </c>
      <c r="H27" s="3">
        <f t="shared" ref="H27:H35" si="7">F27-D27</f>
        <v>0</v>
      </c>
      <c r="I27" s="20">
        <f t="shared" ref="I27:I38" si="8">G27-E27</f>
        <v>0</v>
      </c>
    </row>
    <row r="28" spans="1:9">
      <c r="A28" s="194"/>
      <c r="B28" s="200"/>
      <c r="C28" s="2" t="s">
        <v>7</v>
      </c>
      <c r="D28" s="34">
        <v>0</v>
      </c>
      <c r="E28" s="34">
        <v>0</v>
      </c>
      <c r="F28" s="34">
        <v>0</v>
      </c>
      <c r="G28" s="34">
        <v>0</v>
      </c>
      <c r="H28" s="3">
        <f t="shared" si="7"/>
        <v>0</v>
      </c>
      <c r="I28" s="20">
        <f t="shared" si="8"/>
        <v>0</v>
      </c>
    </row>
    <row r="29" spans="1:9">
      <c r="A29" s="194"/>
      <c r="B29" s="200"/>
      <c r="C29" s="2" t="s">
        <v>8</v>
      </c>
      <c r="D29" s="34">
        <v>0</v>
      </c>
      <c r="E29" s="34">
        <v>0</v>
      </c>
      <c r="F29" s="34">
        <v>0</v>
      </c>
      <c r="G29" s="34">
        <v>0</v>
      </c>
      <c r="H29" s="3">
        <f t="shared" si="7"/>
        <v>0</v>
      </c>
      <c r="I29" s="20">
        <f t="shared" si="8"/>
        <v>0</v>
      </c>
    </row>
    <row r="30" spans="1:9">
      <c r="A30" s="194"/>
      <c r="B30" s="200" t="s">
        <v>10</v>
      </c>
      <c r="C30" s="2" t="s">
        <v>6</v>
      </c>
      <c r="D30" s="34">
        <v>0</v>
      </c>
      <c r="E30" s="34">
        <v>0</v>
      </c>
      <c r="F30" s="34">
        <v>0</v>
      </c>
      <c r="G30" s="34">
        <v>0</v>
      </c>
      <c r="H30" s="3">
        <f t="shared" si="7"/>
        <v>0</v>
      </c>
      <c r="I30" s="20">
        <f t="shared" si="8"/>
        <v>0</v>
      </c>
    </row>
    <row r="31" spans="1:9">
      <c r="A31" s="194"/>
      <c r="B31" s="200"/>
      <c r="C31" s="2" t="s">
        <v>7</v>
      </c>
      <c r="D31" s="34">
        <v>0</v>
      </c>
      <c r="E31" s="34">
        <v>0</v>
      </c>
      <c r="F31" s="34">
        <v>0</v>
      </c>
      <c r="G31" s="34">
        <v>0</v>
      </c>
      <c r="H31" s="3">
        <f t="shared" si="7"/>
        <v>0</v>
      </c>
      <c r="I31" s="20">
        <f t="shared" si="8"/>
        <v>0</v>
      </c>
    </row>
    <row r="32" spans="1:9">
      <c r="A32" s="194"/>
      <c r="B32" s="200"/>
      <c r="C32" s="2" t="s">
        <v>8</v>
      </c>
      <c r="D32" s="34">
        <v>0</v>
      </c>
      <c r="E32" s="34">
        <v>0</v>
      </c>
      <c r="F32" s="34">
        <v>0</v>
      </c>
      <c r="G32" s="34">
        <v>0</v>
      </c>
      <c r="H32" s="3">
        <f t="shared" si="7"/>
        <v>0</v>
      </c>
      <c r="I32" s="20">
        <f t="shared" si="8"/>
        <v>0</v>
      </c>
    </row>
    <row r="33" spans="1:9">
      <c r="A33" s="194"/>
      <c r="B33" s="200" t="s">
        <v>11</v>
      </c>
      <c r="C33" s="2" t="s">
        <v>6</v>
      </c>
      <c r="D33" s="34">
        <v>0</v>
      </c>
      <c r="E33" s="34">
        <v>0</v>
      </c>
      <c r="F33" s="34">
        <v>0</v>
      </c>
      <c r="G33" s="34">
        <v>0</v>
      </c>
      <c r="H33" s="3">
        <f t="shared" si="7"/>
        <v>0</v>
      </c>
      <c r="I33" s="20">
        <f t="shared" si="8"/>
        <v>0</v>
      </c>
    </row>
    <row r="34" spans="1:9">
      <c r="A34" s="194"/>
      <c r="B34" s="200"/>
      <c r="C34" s="2" t="s">
        <v>7</v>
      </c>
      <c r="D34" s="34">
        <v>2</v>
      </c>
      <c r="E34" s="34">
        <v>0</v>
      </c>
      <c r="F34" s="34">
        <v>2</v>
      </c>
      <c r="G34" s="34">
        <v>0</v>
      </c>
      <c r="H34" s="3">
        <f t="shared" si="7"/>
        <v>0</v>
      </c>
      <c r="I34" s="20">
        <f t="shared" si="8"/>
        <v>0</v>
      </c>
    </row>
    <row r="35" spans="1:9">
      <c r="A35" s="194"/>
      <c r="B35" s="200"/>
      <c r="C35" s="2" t="s">
        <v>8</v>
      </c>
      <c r="D35" s="34">
        <v>2</v>
      </c>
      <c r="E35" s="34">
        <v>0</v>
      </c>
      <c r="F35" s="34">
        <v>2</v>
      </c>
      <c r="G35" s="34">
        <v>0</v>
      </c>
      <c r="H35" s="3">
        <f t="shared" si="7"/>
        <v>0</v>
      </c>
      <c r="I35" s="20">
        <f t="shared" si="8"/>
        <v>0</v>
      </c>
    </row>
    <row r="36" spans="1:9">
      <c r="A36" s="194"/>
      <c r="B36" s="200" t="s">
        <v>170</v>
      </c>
      <c r="C36" s="2" t="s">
        <v>6</v>
      </c>
      <c r="D36" s="34">
        <v>0</v>
      </c>
      <c r="E36" s="34">
        <v>0</v>
      </c>
      <c r="F36" s="34">
        <v>0</v>
      </c>
      <c r="G36" s="34">
        <v>0</v>
      </c>
      <c r="H36" s="3">
        <f>F36-D36</f>
        <v>0</v>
      </c>
      <c r="I36" s="20">
        <f t="shared" si="8"/>
        <v>0</v>
      </c>
    </row>
    <row r="37" spans="1:9">
      <c r="A37" s="194"/>
      <c r="B37" s="200"/>
      <c r="C37" s="2" t="s">
        <v>7</v>
      </c>
      <c r="D37" s="34">
        <v>0</v>
      </c>
      <c r="E37" s="34">
        <v>0</v>
      </c>
      <c r="F37" s="34">
        <v>0</v>
      </c>
      <c r="G37" s="34">
        <v>0</v>
      </c>
      <c r="H37" s="3">
        <f t="shared" ref="H37:H38" si="9">F37-D37</f>
        <v>0</v>
      </c>
      <c r="I37" s="20">
        <f t="shared" si="8"/>
        <v>0</v>
      </c>
    </row>
    <row r="38" spans="1:9" ht="13.5" thickBot="1">
      <c r="A38" s="195"/>
      <c r="B38" s="201"/>
      <c r="C38" s="21" t="s">
        <v>8</v>
      </c>
      <c r="D38" s="35">
        <v>1</v>
      </c>
      <c r="E38" s="35">
        <v>0</v>
      </c>
      <c r="F38" s="35">
        <v>1</v>
      </c>
      <c r="G38" s="35">
        <v>0</v>
      </c>
      <c r="H38" s="22">
        <f t="shared" si="9"/>
        <v>0</v>
      </c>
      <c r="I38" s="23">
        <f t="shared" si="8"/>
        <v>0</v>
      </c>
    </row>
  </sheetData>
  <mergeCells count="24">
    <mergeCell ref="A1:I1"/>
    <mergeCell ref="A3:I3"/>
    <mergeCell ref="A21:I21"/>
    <mergeCell ref="B18:B20"/>
    <mergeCell ref="A2:I2"/>
    <mergeCell ref="A4:A20"/>
    <mergeCell ref="B4:B5"/>
    <mergeCell ref="C4:C5"/>
    <mergeCell ref="D4:E4"/>
    <mergeCell ref="F4:G4"/>
    <mergeCell ref="B6:B8"/>
    <mergeCell ref="B9:B11"/>
    <mergeCell ref="B12:B14"/>
    <mergeCell ref="B15:B17"/>
    <mergeCell ref="A22:A38"/>
    <mergeCell ref="B22:B23"/>
    <mergeCell ref="C22:C23"/>
    <mergeCell ref="D22:E22"/>
    <mergeCell ref="F22:G22"/>
    <mergeCell ref="B24:B26"/>
    <mergeCell ref="B27:B29"/>
    <mergeCell ref="B30:B32"/>
    <mergeCell ref="B33:B35"/>
    <mergeCell ref="B36:B38"/>
  </mergeCells>
  <pageMargins left="0.70866141732283472" right="0.70866141732283472" top="0.15748031496062992" bottom="0.74803149606299213" header="0.31496062992125984" footer="0.31496062992125984"/>
  <pageSetup paperSize="9" scale="91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Normal="100" workbookViewId="0">
      <selection activeCell="A2" sqref="A2"/>
    </sheetView>
  </sheetViews>
  <sheetFormatPr defaultRowHeight="15.75"/>
  <cols>
    <col min="1" max="1" width="7.5703125" style="5" customWidth="1"/>
    <col min="2" max="2" width="26.42578125" style="5" customWidth="1"/>
    <col min="3" max="3" width="11" style="5" customWidth="1"/>
    <col min="4" max="4" width="35.85546875" style="5" customWidth="1"/>
    <col min="5" max="5" width="19.85546875" style="5" customWidth="1"/>
    <col min="6" max="6" width="24.140625" style="5" customWidth="1"/>
    <col min="7" max="7" width="37.5703125" style="5" customWidth="1"/>
    <col min="8" max="11" width="15.85546875" style="5" customWidth="1"/>
    <col min="12" max="16384" width="9.140625" style="5"/>
  </cols>
  <sheetData>
    <row r="1" spans="1:11" ht="108" customHeight="1">
      <c r="A1" s="202" t="s">
        <v>203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6.5" thickBot="1"/>
    <row r="3" spans="1:11" ht="126.75" thickBot="1">
      <c r="A3" s="133" t="s">
        <v>13</v>
      </c>
      <c r="B3" s="134" t="s">
        <v>119</v>
      </c>
      <c r="C3" s="134" t="s">
        <v>120</v>
      </c>
      <c r="D3" s="134" t="s">
        <v>121</v>
      </c>
      <c r="E3" s="134" t="s">
        <v>122</v>
      </c>
      <c r="F3" s="134" t="s">
        <v>123</v>
      </c>
      <c r="G3" s="134" t="s">
        <v>124</v>
      </c>
      <c r="H3" s="134" t="s">
        <v>125</v>
      </c>
      <c r="I3" s="134" t="s">
        <v>126</v>
      </c>
      <c r="J3" s="134" t="s">
        <v>127</v>
      </c>
      <c r="K3" s="135" t="s">
        <v>128</v>
      </c>
    </row>
    <row r="4" spans="1:11" ht="16.5" thickBot="1">
      <c r="A4" s="136">
        <v>1</v>
      </c>
      <c r="B4" s="116">
        <v>2</v>
      </c>
      <c r="C4" s="116">
        <v>3</v>
      </c>
      <c r="D4" s="116">
        <v>4</v>
      </c>
      <c r="E4" s="116">
        <v>5</v>
      </c>
      <c r="F4" s="116">
        <v>6</v>
      </c>
      <c r="G4" s="116">
        <v>7</v>
      </c>
      <c r="H4" s="116">
        <v>8</v>
      </c>
      <c r="I4" s="116">
        <v>9</v>
      </c>
      <c r="J4" s="116">
        <v>10</v>
      </c>
      <c r="K4" s="117">
        <v>11</v>
      </c>
    </row>
    <row r="5" spans="1:11" ht="24.75" customHeight="1">
      <c r="A5" s="255">
        <v>1</v>
      </c>
      <c r="B5" s="257" t="s">
        <v>163</v>
      </c>
      <c r="C5" s="259" t="s">
        <v>57</v>
      </c>
      <c r="D5" s="261" t="s">
        <v>167</v>
      </c>
      <c r="E5" s="69" t="s">
        <v>166</v>
      </c>
      <c r="F5" s="259" t="s">
        <v>168</v>
      </c>
      <c r="G5" s="259" t="s">
        <v>164</v>
      </c>
      <c r="H5" s="263">
        <f>'4.1.'!D7</f>
        <v>4</v>
      </c>
      <c r="I5" s="259">
        <v>20</v>
      </c>
      <c r="J5" s="259">
        <v>5</v>
      </c>
      <c r="K5" s="253" t="s">
        <v>129</v>
      </c>
    </row>
    <row r="6" spans="1:11" ht="49.5" customHeight="1" thickBot="1">
      <c r="A6" s="256"/>
      <c r="B6" s="258"/>
      <c r="C6" s="260"/>
      <c r="D6" s="262"/>
      <c r="E6" s="109" t="s">
        <v>165</v>
      </c>
      <c r="F6" s="260"/>
      <c r="G6" s="260"/>
      <c r="H6" s="264"/>
      <c r="I6" s="260"/>
      <c r="J6" s="260"/>
      <c r="K6" s="254"/>
    </row>
  </sheetData>
  <mergeCells count="11">
    <mergeCell ref="K5:K6"/>
    <mergeCell ref="A1:K1"/>
    <mergeCell ref="A5:A6"/>
    <mergeCell ref="B5:B6"/>
    <mergeCell ref="C5:C6"/>
    <mergeCell ref="D5:D6"/>
    <mergeCell ref="F5:F6"/>
    <mergeCell ref="G5:G6"/>
    <mergeCell ref="H5:H6"/>
    <mergeCell ref="I5:I6"/>
    <mergeCell ref="J5:J6"/>
  </mergeCells>
  <hyperlinks>
    <hyperlink ref="E6" r:id="rId1" display="info@nesk.su"/>
  </hyperlinks>
  <pageMargins left="0.7" right="0.7" top="0.75" bottom="0.75" header="0.3" footer="0.3"/>
  <pageSetup paperSize="9" scale="58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activeCell="D7" sqref="D7"/>
    </sheetView>
  </sheetViews>
  <sheetFormatPr defaultRowHeight="15.75"/>
  <cols>
    <col min="1" max="1" width="6.140625" style="5" customWidth="1"/>
    <col min="2" max="2" width="54.28515625" style="5" customWidth="1"/>
    <col min="3" max="3" width="15.5703125" style="5" customWidth="1"/>
    <col min="4" max="4" width="22.28515625" style="5" customWidth="1"/>
    <col min="5" max="16384" width="9.140625" style="5"/>
  </cols>
  <sheetData>
    <row r="1" spans="1:4" ht="106.5" customHeight="1">
      <c r="A1" s="202" t="s">
        <v>202</v>
      </c>
      <c r="B1" s="223"/>
      <c r="C1" s="223"/>
      <c r="D1" s="223"/>
    </row>
    <row r="2" spans="1:4" ht="16.5" thickBot="1"/>
    <row r="3" spans="1:4" ht="32.25" thickBot="1">
      <c r="A3" s="114" t="s">
        <v>13</v>
      </c>
      <c r="B3" s="115" t="s">
        <v>14</v>
      </c>
      <c r="C3" s="116" t="s">
        <v>130</v>
      </c>
      <c r="D3" s="185" t="s">
        <v>190</v>
      </c>
    </row>
    <row r="4" spans="1:4" ht="31.5">
      <c r="A4" s="265">
        <v>1</v>
      </c>
      <c r="B4" s="113" t="s">
        <v>131</v>
      </c>
      <c r="C4" s="259" t="s">
        <v>132</v>
      </c>
      <c r="D4" s="267" t="s">
        <v>187</v>
      </c>
    </row>
    <row r="5" spans="1:4">
      <c r="A5" s="225"/>
      <c r="B5" s="111" t="s">
        <v>133</v>
      </c>
      <c r="C5" s="266"/>
      <c r="D5" s="268"/>
    </row>
    <row r="6" spans="1:4" ht="31.5">
      <c r="A6" s="225"/>
      <c r="B6" s="111" t="s">
        <v>134</v>
      </c>
      <c r="C6" s="266"/>
      <c r="D6" s="268"/>
    </row>
    <row r="7" spans="1:4" ht="31.5">
      <c r="A7" s="119">
        <v>2</v>
      </c>
      <c r="B7" s="111" t="s">
        <v>135</v>
      </c>
      <c r="C7" s="61" t="s">
        <v>136</v>
      </c>
      <c r="D7" s="110">
        <v>34</v>
      </c>
    </row>
    <row r="8" spans="1:4" ht="31.5">
      <c r="A8" s="90" t="s">
        <v>45</v>
      </c>
      <c r="B8" s="111" t="s">
        <v>137</v>
      </c>
      <c r="C8" s="61" t="s">
        <v>136</v>
      </c>
      <c r="D8" s="110">
        <f>D7</f>
        <v>34</v>
      </c>
    </row>
    <row r="9" spans="1:4" ht="47.25">
      <c r="A9" s="90" t="s">
        <v>46</v>
      </c>
      <c r="B9" s="111" t="s">
        <v>138</v>
      </c>
      <c r="C9" s="61" t="s">
        <v>136</v>
      </c>
      <c r="D9" s="110">
        <v>0</v>
      </c>
    </row>
    <row r="10" spans="1:4" ht="47.25">
      <c r="A10" s="119">
        <v>3</v>
      </c>
      <c r="B10" s="111" t="s">
        <v>139</v>
      </c>
      <c r="C10" s="61" t="s">
        <v>140</v>
      </c>
      <c r="D10" s="110">
        <v>1</v>
      </c>
    </row>
    <row r="11" spans="1:4" ht="48" thickBot="1">
      <c r="A11" s="120">
        <v>4</v>
      </c>
      <c r="B11" s="112" t="s">
        <v>141</v>
      </c>
      <c r="C11" s="77" t="s">
        <v>140</v>
      </c>
      <c r="D11" s="96">
        <v>2</v>
      </c>
    </row>
  </sheetData>
  <mergeCells count="4">
    <mergeCell ref="A1:D1"/>
    <mergeCell ref="A4:A6"/>
    <mergeCell ref="C4:C6"/>
    <mergeCell ref="D4:D6"/>
  </mergeCells>
  <pageMargins left="0.7" right="0.7" top="0.75" bottom="0.75" header="0.3" footer="0.3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workbookViewId="0">
      <selection activeCell="A2" sqref="A2"/>
    </sheetView>
  </sheetViews>
  <sheetFormatPr defaultRowHeight="15.75"/>
  <cols>
    <col min="1" max="1" width="8.28515625" style="5" customWidth="1"/>
    <col min="2" max="2" width="48.5703125" style="5" customWidth="1"/>
    <col min="3" max="4" width="14.140625" style="5" customWidth="1"/>
    <col min="5" max="5" width="13" style="5" customWidth="1"/>
    <col min="6" max="16384" width="9.140625" style="5"/>
  </cols>
  <sheetData>
    <row r="1" spans="1:5" ht="201.75" customHeight="1">
      <c r="A1" s="202" t="s">
        <v>201</v>
      </c>
      <c r="B1" s="202"/>
      <c r="C1" s="202"/>
      <c r="D1" s="202"/>
      <c r="E1" s="202"/>
    </row>
    <row r="3" spans="1:5">
      <c r="A3" s="269" t="s">
        <v>142</v>
      </c>
      <c r="B3" s="270"/>
      <c r="C3" s="270"/>
      <c r="D3" s="270"/>
      <c r="E3" s="270"/>
    </row>
  </sheetData>
  <mergeCells count="2">
    <mergeCell ref="A1:E1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workbookViewId="0">
      <selection activeCell="A2" sqref="A2"/>
    </sheetView>
  </sheetViews>
  <sheetFormatPr defaultRowHeight="15.75"/>
  <cols>
    <col min="1" max="1" width="8.28515625" style="5" customWidth="1"/>
    <col min="2" max="2" width="48.5703125" style="5" customWidth="1"/>
    <col min="3" max="4" width="14.140625" style="5" customWidth="1"/>
    <col min="5" max="5" width="13" style="5" customWidth="1"/>
    <col min="6" max="16384" width="9.140625" style="5"/>
  </cols>
  <sheetData>
    <row r="1" spans="1:5" ht="152.25" customHeight="1">
      <c r="A1" s="202" t="s">
        <v>200</v>
      </c>
      <c r="B1" s="202"/>
      <c r="C1" s="202"/>
      <c r="D1" s="202"/>
      <c r="E1" s="202"/>
    </row>
    <row r="3" spans="1:5" ht="110.25" customHeight="1">
      <c r="A3" s="271" t="s">
        <v>179</v>
      </c>
      <c r="B3" s="272"/>
      <c r="C3" s="272"/>
      <c r="D3" s="272"/>
      <c r="E3" s="272"/>
    </row>
  </sheetData>
  <mergeCells count="2">
    <mergeCell ref="A1:E1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90" zoomScaleNormal="90" workbookViewId="0">
      <selection activeCell="L20" sqref="L20"/>
    </sheetView>
  </sheetViews>
  <sheetFormatPr defaultRowHeight="15.75"/>
  <cols>
    <col min="1" max="1" width="6.28515625" style="5" customWidth="1"/>
    <col min="2" max="2" width="14" style="5" hidden="1" customWidth="1"/>
    <col min="3" max="3" width="12.5703125" style="5" customWidth="1"/>
    <col min="4" max="11" width="14.7109375" style="5" customWidth="1"/>
    <col min="12" max="12" width="16.5703125" style="5" customWidth="1"/>
    <col min="13" max="13" width="17.7109375" style="5" customWidth="1"/>
    <col min="14" max="14" width="14.7109375" style="5" customWidth="1"/>
    <col min="15" max="16384" width="9.140625" style="5"/>
  </cols>
  <sheetData>
    <row r="1" spans="1:14" ht="105.75" customHeight="1">
      <c r="A1" s="202" t="s">
        <v>199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6.5" thickBot="1"/>
    <row r="3" spans="1:14" ht="15.75" customHeight="1" thickBot="1">
      <c r="A3" s="275" t="s">
        <v>13</v>
      </c>
      <c r="B3" s="277" t="s">
        <v>181</v>
      </c>
      <c r="C3" s="231" t="s">
        <v>143</v>
      </c>
      <c r="D3" s="278" t="s">
        <v>144</v>
      </c>
      <c r="E3" s="279"/>
      <c r="F3" s="279"/>
      <c r="G3" s="279"/>
      <c r="H3" s="280"/>
      <c r="I3" s="278" t="s">
        <v>145</v>
      </c>
      <c r="J3" s="279"/>
      <c r="K3" s="279"/>
      <c r="L3" s="279"/>
      <c r="M3" s="279"/>
      <c r="N3" s="281"/>
    </row>
    <row r="4" spans="1:14" ht="94.5" customHeight="1" thickBot="1">
      <c r="A4" s="276"/>
      <c r="B4" s="260"/>
      <c r="C4" s="238"/>
      <c r="D4" s="147" t="s">
        <v>182</v>
      </c>
      <c r="E4" s="148" t="s">
        <v>146</v>
      </c>
      <c r="F4" s="148" t="s">
        <v>147</v>
      </c>
      <c r="G4" s="148" t="s">
        <v>148</v>
      </c>
      <c r="H4" s="157" t="s">
        <v>112</v>
      </c>
      <c r="I4" s="147" t="s">
        <v>149</v>
      </c>
      <c r="J4" s="148" t="s">
        <v>183</v>
      </c>
      <c r="K4" s="148" t="s">
        <v>184</v>
      </c>
      <c r="L4" s="148" t="s">
        <v>185</v>
      </c>
      <c r="M4" s="148" t="s">
        <v>150</v>
      </c>
      <c r="N4" s="149" t="s">
        <v>112</v>
      </c>
    </row>
    <row r="5" spans="1:14" ht="16.5" thickBot="1">
      <c r="A5" s="136">
        <v>1</v>
      </c>
      <c r="B5" s="70">
        <v>2</v>
      </c>
      <c r="C5" s="116">
        <v>2</v>
      </c>
      <c r="D5" s="136">
        <v>4</v>
      </c>
      <c r="E5" s="116">
        <v>5</v>
      </c>
      <c r="F5" s="116">
        <v>6</v>
      </c>
      <c r="G5" s="116">
        <v>7</v>
      </c>
      <c r="H5" s="144">
        <v>8</v>
      </c>
      <c r="I5" s="136">
        <v>9</v>
      </c>
      <c r="J5" s="116">
        <v>10</v>
      </c>
      <c r="K5" s="116">
        <v>11</v>
      </c>
      <c r="L5" s="116">
        <v>12</v>
      </c>
      <c r="M5" s="116">
        <v>13</v>
      </c>
      <c r="N5" s="117">
        <v>14</v>
      </c>
    </row>
    <row r="6" spans="1:14">
      <c r="A6" s="29">
        <v>1</v>
      </c>
      <c r="B6" s="139"/>
      <c r="C6" s="140" t="s">
        <v>151</v>
      </c>
      <c r="D6" s="145" t="s">
        <v>57</v>
      </c>
      <c r="E6" s="141" t="s">
        <v>57</v>
      </c>
      <c r="F6" s="141" t="s">
        <v>57</v>
      </c>
      <c r="G6" s="141" t="s">
        <v>57</v>
      </c>
      <c r="H6" s="158" t="s">
        <v>57</v>
      </c>
      <c r="I6" s="145" t="s">
        <v>57</v>
      </c>
      <c r="J6" s="141" t="s">
        <v>57</v>
      </c>
      <c r="K6" s="141" t="s">
        <v>57</v>
      </c>
      <c r="L6" s="141" t="s">
        <v>57</v>
      </c>
      <c r="M6" s="141" t="s">
        <v>57</v>
      </c>
      <c r="N6" s="142" t="s">
        <v>57</v>
      </c>
    </row>
    <row r="7" spans="1:14">
      <c r="A7" s="30">
        <v>2</v>
      </c>
      <c r="B7" s="10"/>
      <c r="C7" s="10" t="s">
        <v>152</v>
      </c>
      <c r="D7" s="146" t="s">
        <v>57</v>
      </c>
      <c r="E7" s="67" t="s">
        <v>57</v>
      </c>
      <c r="F7" s="67" t="s">
        <v>57</v>
      </c>
      <c r="G7" s="67" t="s">
        <v>57</v>
      </c>
      <c r="H7" s="159" t="s">
        <v>57</v>
      </c>
      <c r="I7" s="146" t="s">
        <v>57</v>
      </c>
      <c r="J7" s="67" t="s">
        <v>57</v>
      </c>
      <c r="K7" s="67" t="s">
        <v>57</v>
      </c>
      <c r="L7" s="67" t="s">
        <v>57</v>
      </c>
      <c r="M7" s="67" t="s">
        <v>57</v>
      </c>
      <c r="N7" s="137" t="s">
        <v>57</v>
      </c>
    </row>
    <row r="8" spans="1:14">
      <c r="A8" s="30">
        <v>3</v>
      </c>
      <c r="B8" s="10"/>
      <c r="C8" s="10" t="s">
        <v>153</v>
      </c>
      <c r="D8" s="146" t="s">
        <v>57</v>
      </c>
      <c r="E8" s="67" t="s">
        <v>57</v>
      </c>
      <c r="F8" s="67" t="s">
        <v>57</v>
      </c>
      <c r="G8" s="67" t="s">
        <v>57</v>
      </c>
      <c r="H8" s="159" t="s">
        <v>57</v>
      </c>
      <c r="I8" s="146" t="s">
        <v>57</v>
      </c>
      <c r="J8" s="67" t="s">
        <v>57</v>
      </c>
      <c r="K8" s="67" t="s">
        <v>57</v>
      </c>
      <c r="L8" s="67" t="s">
        <v>57</v>
      </c>
      <c r="M8" s="67" t="s">
        <v>57</v>
      </c>
      <c r="N8" s="137" t="s">
        <v>57</v>
      </c>
    </row>
    <row r="9" spans="1:14">
      <c r="A9" s="30">
        <v>4</v>
      </c>
      <c r="B9" s="10"/>
      <c r="C9" s="10" t="s">
        <v>154</v>
      </c>
      <c r="D9" s="146" t="s">
        <v>57</v>
      </c>
      <c r="E9" s="67" t="s">
        <v>57</v>
      </c>
      <c r="F9" s="67" t="s">
        <v>57</v>
      </c>
      <c r="G9" s="67" t="s">
        <v>57</v>
      </c>
      <c r="H9" s="159" t="s">
        <v>57</v>
      </c>
      <c r="I9" s="146" t="s">
        <v>57</v>
      </c>
      <c r="J9" s="67" t="s">
        <v>57</v>
      </c>
      <c r="K9" s="67" t="s">
        <v>57</v>
      </c>
      <c r="L9" s="67" t="s">
        <v>57</v>
      </c>
      <c r="M9" s="67" t="s">
        <v>57</v>
      </c>
      <c r="N9" s="137" t="s">
        <v>57</v>
      </c>
    </row>
    <row r="10" spans="1:14">
      <c r="A10" s="30">
        <v>5</v>
      </c>
      <c r="B10" s="10"/>
      <c r="C10" s="10" t="s">
        <v>155</v>
      </c>
      <c r="D10" s="146">
        <v>1</v>
      </c>
      <c r="E10" s="67" t="s">
        <v>57</v>
      </c>
      <c r="F10" s="67" t="s">
        <v>57</v>
      </c>
      <c r="G10" s="67" t="s">
        <v>57</v>
      </c>
      <c r="H10" s="159" t="s">
        <v>57</v>
      </c>
      <c r="I10" s="146" t="s">
        <v>57</v>
      </c>
      <c r="J10" s="67">
        <f>D10</f>
        <v>1</v>
      </c>
      <c r="K10" s="67" t="s">
        <v>57</v>
      </c>
      <c r="L10" s="67" t="s">
        <v>57</v>
      </c>
      <c r="M10" s="67" t="s">
        <v>57</v>
      </c>
      <c r="N10" s="137" t="s">
        <v>57</v>
      </c>
    </row>
    <row r="11" spans="1:14">
      <c r="A11" s="30">
        <v>6</v>
      </c>
      <c r="B11" s="10"/>
      <c r="C11" s="10" t="s">
        <v>156</v>
      </c>
      <c r="D11" s="146" t="s">
        <v>57</v>
      </c>
      <c r="E11" s="67" t="s">
        <v>57</v>
      </c>
      <c r="F11" s="67" t="s">
        <v>57</v>
      </c>
      <c r="G11" s="67" t="s">
        <v>57</v>
      </c>
      <c r="H11" s="159" t="s">
        <v>57</v>
      </c>
      <c r="I11" s="146" t="s">
        <v>57</v>
      </c>
      <c r="J11" s="67" t="s">
        <v>57</v>
      </c>
      <c r="K11" s="67" t="s">
        <v>57</v>
      </c>
      <c r="L11" s="67" t="s">
        <v>57</v>
      </c>
      <c r="M11" s="67" t="s">
        <v>57</v>
      </c>
      <c r="N11" s="137" t="s">
        <v>57</v>
      </c>
    </row>
    <row r="12" spans="1:14">
      <c r="A12" s="30">
        <v>7</v>
      </c>
      <c r="B12" s="10"/>
      <c r="C12" s="10" t="s">
        <v>157</v>
      </c>
      <c r="D12" s="146">
        <v>2</v>
      </c>
      <c r="E12" s="67" t="s">
        <v>57</v>
      </c>
      <c r="F12" s="67" t="s">
        <v>57</v>
      </c>
      <c r="G12" s="67" t="s">
        <v>57</v>
      </c>
      <c r="H12" s="159" t="s">
        <v>57</v>
      </c>
      <c r="I12" s="146" t="s">
        <v>57</v>
      </c>
      <c r="J12" s="67">
        <f>D12</f>
        <v>2</v>
      </c>
      <c r="K12" s="67" t="s">
        <v>57</v>
      </c>
      <c r="L12" s="67" t="s">
        <v>57</v>
      </c>
      <c r="M12" s="67" t="s">
        <v>57</v>
      </c>
      <c r="N12" s="137" t="s">
        <v>57</v>
      </c>
    </row>
    <row r="13" spans="1:14">
      <c r="A13" s="30">
        <v>8</v>
      </c>
      <c r="B13" s="10"/>
      <c r="C13" s="10" t="s">
        <v>158</v>
      </c>
      <c r="D13" s="146" t="s">
        <v>57</v>
      </c>
      <c r="E13" s="67" t="s">
        <v>57</v>
      </c>
      <c r="F13" s="67" t="s">
        <v>57</v>
      </c>
      <c r="G13" s="67" t="s">
        <v>57</v>
      </c>
      <c r="H13" s="159" t="s">
        <v>57</v>
      </c>
      <c r="I13" s="146" t="s">
        <v>57</v>
      </c>
      <c r="J13" s="67" t="s">
        <v>57</v>
      </c>
      <c r="K13" s="67" t="s">
        <v>57</v>
      </c>
      <c r="L13" s="67" t="s">
        <v>57</v>
      </c>
      <c r="M13" s="67" t="s">
        <v>57</v>
      </c>
      <c r="N13" s="137" t="s">
        <v>57</v>
      </c>
    </row>
    <row r="14" spans="1:14">
      <c r="A14" s="30">
        <v>9</v>
      </c>
      <c r="B14" s="10"/>
      <c r="C14" s="10" t="s">
        <v>159</v>
      </c>
      <c r="D14" s="146">
        <v>1</v>
      </c>
      <c r="E14" s="67" t="s">
        <v>57</v>
      </c>
      <c r="F14" s="67" t="s">
        <v>57</v>
      </c>
      <c r="G14" s="67" t="s">
        <v>57</v>
      </c>
      <c r="H14" s="159" t="s">
        <v>57</v>
      </c>
      <c r="I14" s="146" t="s">
        <v>57</v>
      </c>
      <c r="J14" s="67">
        <f>D14</f>
        <v>1</v>
      </c>
      <c r="K14" s="67" t="s">
        <v>57</v>
      </c>
      <c r="L14" s="67" t="s">
        <v>57</v>
      </c>
      <c r="M14" s="67" t="s">
        <v>57</v>
      </c>
      <c r="N14" s="137" t="s">
        <v>57</v>
      </c>
    </row>
    <row r="15" spans="1:14">
      <c r="A15" s="30">
        <v>10</v>
      </c>
      <c r="B15" s="10"/>
      <c r="C15" s="10" t="s">
        <v>160</v>
      </c>
      <c r="D15" s="146" t="s">
        <v>57</v>
      </c>
      <c r="E15" s="67" t="s">
        <v>57</v>
      </c>
      <c r="F15" s="67" t="s">
        <v>57</v>
      </c>
      <c r="G15" s="67" t="s">
        <v>57</v>
      </c>
      <c r="H15" s="159" t="s">
        <v>57</v>
      </c>
      <c r="I15" s="146" t="s">
        <v>57</v>
      </c>
      <c r="J15" s="67" t="s">
        <v>57</v>
      </c>
      <c r="K15" s="67" t="s">
        <v>57</v>
      </c>
      <c r="L15" s="67" t="s">
        <v>57</v>
      </c>
      <c r="M15" s="67" t="s">
        <v>57</v>
      </c>
      <c r="N15" s="137" t="s">
        <v>57</v>
      </c>
    </row>
    <row r="16" spans="1:14">
      <c r="A16" s="30">
        <v>11</v>
      </c>
      <c r="B16" s="10"/>
      <c r="C16" s="10" t="s">
        <v>161</v>
      </c>
      <c r="D16" s="146" t="s">
        <v>57</v>
      </c>
      <c r="E16" s="67" t="s">
        <v>57</v>
      </c>
      <c r="F16" s="67" t="s">
        <v>57</v>
      </c>
      <c r="G16" s="67" t="s">
        <v>57</v>
      </c>
      <c r="H16" s="159" t="s">
        <v>57</v>
      </c>
      <c r="I16" s="146" t="s">
        <v>57</v>
      </c>
      <c r="J16" s="67" t="s">
        <v>57</v>
      </c>
      <c r="K16" s="67" t="s">
        <v>57</v>
      </c>
      <c r="L16" s="67" t="s">
        <v>57</v>
      </c>
      <c r="M16" s="67" t="s">
        <v>57</v>
      </c>
      <c r="N16" s="137" t="s">
        <v>57</v>
      </c>
    </row>
    <row r="17" spans="1:14" ht="16.5" thickBot="1">
      <c r="A17" s="143">
        <v>12</v>
      </c>
      <c r="B17" s="138"/>
      <c r="C17" s="138" t="s">
        <v>162</v>
      </c>
      <c r="D17" s="151" t="s">
        <v>57</v>
      </c>
      <c r="E17" s="152" t="s">
        <v>57</v>
      </c>
      <c r="F17" s="152" t="s">
        <v>57</v>
      </c>
      <c r="G17" s="152" t="s">
        <v>57</v>
      </c>
      <c r="H17" s="160" t="s">
        <v>57</v>
      </c>
      <c r="I17" s="151" t="s">
        <v>57</v>
      </c>
      <c r="J17" s="152" t="s">
        <v>57</v>
      </c>
      <c r="K17" s="152" t="s">
        <v>57</v>
      </c>
      <c r="L17" s="152" t="s">
        <v>57</v>
      </c>
      <c r="M17" s="152" t="s">
        <v>57</v>
      </c>
      <c r="N17" s="153" t="s">
        <v>57</v>
      </c>
    </row>
    <row r="18" spans="1:14" s="150" customFormat="1" ht="16.5" customHeight="1" thickBot="1">
      <c r="A18" s="273" t="s">
        <v>189</v>
      </c>
      <c r="B18" s="274"/>
      <c r="C18" s="274"/>
      <c r="D18" s="154">
        <f>SUM(D6:D17)</f>
        <v>4</v>
      </c>
      <c r="E18" s="155">
        <f t="shared" ref="E18:N18" si="0">SUM(E6:E17)</f>
        <v>0</v>
      </c>
      <c r="F18" s="155">
        <f t="shared" si="0"/>
        <v>0</v>
      </c>
      <c r="G18" s="155">
        <f t="shared" si="0"/>
        <v>0</v>
      </c>
      <c r="H18" s="161">
        <f t="shared" si="0"/>
        <v>0</v>
      </c>
      <c r="I18" s="154">
        <f t="shared" si="0"/>
        <v>0</v>
      </c>
      <c r="J18" s="155">
        <f t="shared" si="0"/>
        <v>4</v>
      </c>
      <c r="K18" s="155">
        <f t="shared" si="0"/>
        <v>0</v>
      </c>
      <c r="L18" s="155">
        <f t="shared" si="0"/>
        <v>0</v>
      </c>
      <c r="M18" s="155">
        <f t="shared" si="0"/>
        <v>0</v>
      </c>
      <c r="N18" s="156">
        <f t="shared" si="0"/>
        <v>0</v>
      </c>
    </row>
    <row r="19" spans="1:14">
      <c r="H19" s="68"/>
      <c r="N19" s="68"/>
    </row>
  </sheetData>
  <mergeCells count="7">
    <mergeCell ref="A18:C18"/>
    <mergeCell ref="A1:N1"/>
    <mergeCell ref="A3:A4"/>
    <mergeCell ref="B3:B4"/>
    <mergeCell ref="C3:C4"/>
    <mergeCell ref="D3:H3"/>
    <mergeCell ref="I3:N3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view="pageBreakPreview" zoomScale="115" zoomScaleNormal="70" zoomScaleSheetLayoutView="115" workbookViewId="0">
      <selection activeCell="C13" sqref="C13"/>
    </sheetView>
  </sheetViews>
  <sheetFormatPr defaultRowHeight="15.75"/>
  <cols>
    <col min="1" max="1" width="8.28515625" style="13" customWidth="1"/>
    <col min="2" max="2" width="48.5703125" style="5" customWidth="1"/>
    <col min="3" max="4" width="14.140625" style="5" customWidth="1"/>
    <col min="5" max="5" width="17" style="5" customWidth="1"/>
    <col min="6" max="16384" width="9.140625" style="5"/>
  </cols>
  <sheetData>
    <row r="1" spans="1:5" ht="112.5" customHeight="1" thickBot="1">
      <c r="A1" s="207" t="s">
        <v>191</v>
      </c>
      <c r="B1" s="207"/>
      <c r="C1" s="207"/>
      <c r="D1" s="207"/>
      <c r="E1" s="207"/>
    </row>
    <row r="2" spans="1:5" ht="14.25" customHeight="1" thickBot="1">
      <c r="A2" s="208" t="s">
        <v>174</v>
      </c>
      <c r="B2" s="209"/>
      <c r="C2" s="209"/>
      <c r="D2" s="209"/>
      <c r="E2" s="210"/>
    </row>
    <row r="3" spans="1:5">
      <c r="A3" s="24" t="s">
        <v>13</v>
      </c>
      <c r="B3" s="15" t="s">
        <v>14</v>
      </c>
      <c r="C3" s="15" t="s">
        <v>188</v>
      </c>
      <c r="D3" s="15" t="s">
        <v>190</v>
      </c>
      <c r="E3" s="25" t="s">
        <v>2</v>
      </c>
    </row>
    <row r="4" spans="1:5">
      <c r="A4" s="36">
        <v>1</v>
      </c>
      <c r="B4" s="37">
        <v>2</v>
      </c>
      <c r="C4" s="37">
        <v>3</v>
      </c>
      <c r="D4" s="37">
        <v>4</v>
      </c>
      <c r="E4" s="38" t="s">
        <v>171</v>
      </c>
    </row>
    <row r="5" spans="1:5">
      <c r="A5" s="36" t="s">
        <v>15</v>
      </c>
      <c r="B5" s="39" t="s">
        <v>33</v>
      </c>
      <c r="C5" s="186">
        <f>C6+C7</f>
        <v>176</v>
      </c>
      <c r="D5" s="186">
        <f>D6+D7</f>
        <v>282</v>
      </c>
      <c r="E5" s="27">
        <f>D5-C5</f>
        <v>106</v>
      </c>
    </row>
    <row r="6" spans="1:5">
      <c r="A6" s="47" t="s">
        <v>16</v>
      </c>
      <c r="B6" s="48" t="s">
        <v>31</v>
      </c>
      <c r="C6" s="187">
        <v>0</v>
      </c>
      <c r="D6" s="187">
        <f>D9</f>
        <v>0</v>
      </c>
      <c r="E6" s="49">
        <f t="shared" ref="E6:E13" si="0">D6-C6</f>
        <v>0</v>
      </c>
    </row>
    <row r="7" spans="1:5">
      <c r="A7" s="47" t="s">
        <v>25</v>
      </c>
      <c r="B7" s="48" t="s">
        <v>12</v>
      </c>
      <c r="C7" s="187">
        <f>C10</f>
        <v>176</v>
      </c>
      <c r="D7" s="187">
        <f>D10</f>
        <v>282</v>
      </c>
      <c r="E7" s="49">
        <f t="shared" si="0"/>
        <v>106</v>
      </c>
    </row>
    <row r="8" spans="1:5" ht="31.5">
      <c r="A8" s="36" t="s">
        <v>43</v>
      </c>
      <c r="B8" s="39" t="s">
        <v>34</v>
      </c>
      <c r="C8" s="186">
        <f>C9+C10</f>
        <v>176</v>
      </c>
      <c r="D8" s="186">
        <f>D9+D10</f>
        <v>282</v>
      </c>
      <c r="E8" s="27">
        <f t="shared" si="0"/>
        <v>106</v>
      </c>
    </row>
    <row r="9" spans="1:5">
      <c r="A9" s="47" t="s">
        <v>45</v>
      </c>
      <c r="B9" s="48" t="s">
        <v>31</v>
      </c>
      <c r="C9" s="187">
        <v>0</v>
      </c>
      <c r="D9" s="187">
        <f>[1]Sheet1!$G$21</f>
        <v>0</v>
      </c>
      <c r="E9" s="49">
        <f t="shared" si="0"/>
        <v>0</v>
      </c>
    </row>
    <row r="10" spans="1:5">
      <c r="A10" s="47" t="s">
        <v>46</v>
      </c>
      <c r="B10" s="48" t="s">
        <v>12</v>
      </c>
      <c r="C10" s="187">
        <f>[2]Sheet1!$G$16</f>
        <v>176</v>
      </c>
      <c r="D10" s="187">
        <f>[1]Sheet1!$G$16</f>
        <v>282</v>
      </c>
      <c r="E10" s="49">
        <f t="shared" si="0"/>
        <v>106</v>
      </c>
    </row>
    <row r="11" spans="1:5">
      <c r="A11" s="36" t="s">
        <v>49</v>
      </c>
      <c r="B11" s="39" t="s">
        <v>35</v>
      </c>
      <c r="C11" s="186">
        <v>0</v>
      </c>
      <c r="D11" s="186">
        <f>[1]Sheet1!$G$31</f>
        <v>3</v>
      </c>
      <c r="E11" s="27">
        <f t="shared" si="0"/>
        <v>3</v>
      </c>
    </row>
    <row r="12" spans="1:5" ht="31.5">
      <c r="A12" s="36" t="s">
        <v>172</v>
      </c>
      <c r="B12" s="39" t="s">
        <v>36</v>
      </c>
      <c r="C12" s="186">
        <v>0</v>
      </c>
      <c r="D12" s="186">
        <v>0</v>
      </c>
      <c r="E12" s="27">
        <f t="shared" si="0"/>
        <v>0</v>
      </c>
    </row>
    <row r="13" spans="1:5" ht="32.25" thickBot="1">
      <c r="A13" s="41" t="s">
        <v>173</v>
      </c>
      <c r="B13" s="42" t="s">
        <v>37</v>
      </c>
      <c r="C13" s="184">
        <v>46</v>
      </c>
      <c r="D13" s="188">
        <f>[1]Sheet1!$H$11</f>
        <v>213</v>
      </c>
      <c r="E13" s="28">
        <f t="shared" si="0"/>
        <v>167</v>
      </c>
    </row>
    <row r="14" spans="1:5" ht="16.5" thickBot="1">
      <c r="A14" s="211" t="s">
        <v>175</v>
      </c>
      <c r="B14" s="212"/>
      <c r="C14" s="212"/>
      <c r="D14" s="212"/>
      <c r="E14" s="213"/>
    </row>
    <row r="15" spans="1:5">
      <c r="A15" s="44" t="s">
        <v>13</v>
      </c>
      <c r="B15" s="45" t="s">
        <v>14</v>
      </c>
      <c r="C15" s="15" t="s">
        <v>188</v>
      </c>
      <c r="D15" s="15" t="s">
        <v>190</v>
      </c>
      <c r="E15" s="46" t="s">
        <v>2</v>
      </c>
    </row>
    <row r="16" spans="1:5">
      <c r="A16" s="36">
        <v>1</v>
      </c>
      <c r="B16" s="37">
        <v>2</v>
      </c>
      <c r="C16" s="37">
        <v>3</v>
      </c>
      <c r="D16" s="37">
        <v>4</v>
      </c>
      <c r="E16" s="38" t="s">
        <v>171</v>
      </c>
    </row>
    <row r="17" spans="1:5">
      <c r="A17" s="36" t="s">
        <v>15</v>
      </c>
      <c r="B17" s="39" t="s">
        <v>33</v>
      </c>
      <c r="C17" s="186">
        <f>C18+C19</f>
        <v>46</v>
      </c>
      <c r="D17" s="186">
        <f>D18+D19</f>
        <v>176</v>
      </c>
      <c r="E17" s="27">
        <f>D17-C17</f>
        <v>130</v>
      </c>
    </row>
    <row r="18" spans="1:5">
      <c r="A18" s="47" t="s">
        <v>16</v>
      </c>
      <c r="B18" s="48" t="s">
        <v>31</v>
      </c>
      <c r="C18" s="187">
        <v>0</v>
      </c>
      <c r="D18" s="187">
        <f>[3]Sheet1!$G$26</f>
        <v>11</v>
      </c>
      <c r="E18" s="49">
        <f t="shared" ref="E18:E25" si="1">D18-C18</f>
        <v>11</v>
      </c>
    </row>
    <row r="19" spans="1:5">
      <c r="A19" s="47" t="s">
        <v>25</v>
      </c>
      <c r="B19" s="48" t="s">
        <v>12</v>
      </c>
      <c r="C19" s="187">
        <f>C22</f>
        <v>46</v>
      </c>
      <c r="D19" s="187">
        <f>[3]Sheet1!$G$16</f>
        <v>165</v>
      </c>
      <c r="E19" s="49">
        <f t="shared" si="1"/>
        <v>119</v>
      </c>
    </row>
    <row r="20" spans="1:5" ht="31.5">
      <c r="A20" s="36" t="s">
        <v>43</v>
      </c>
      <c r="B20" s="39" t="s">
        <v>34</v>
      </c>
      <c r="C20" s="186">
        <f>C21+C22</f>
        <v>46</v>
      </c>
      <c r="D20" s="186">
        <f>D21+D22</f>
        <v>176</v>
      </c>
      <c r="E20" s="27">
        <f t="shared" si="1"/>
        <v>130</v>
      </c>
    </row>
    <row r="21" spans="1:5">
      <c r="A21" s="47" t="s">
        <v>45</v>
      </c>
      <c r="B21" s="48" t="s">
        <v>31</v>
      </c>
      <c r="C21" s="187">
        <v>0</v>
      </c>
      <c r="D21" s="187">
        <f>[3]Sheet1!$G$26</f>
        <v>11</v>
      </c>
      <c r="E21" s="49">
        <f t="shared" si="1"/>
        <v>11</v>
      </c>
    </row>
    <row r="22" spans="1:5">
      <c r="A22" s="47" t="s">
        <v>46</v>
      </c>
      <c r="B22" s="48" t="s">
        <v>12</v>
      </c>
      <c r="C22" s="187">
        <f>[4]Sheet1!$G$16</f>
        <v>46</v>
      </c>
      <c r="D22" s="187">
        <f>D19</f>
        <v>165</v>
      </c>
      <c r="E22" s="49">
        <f t="shared" si="1"/>
        <v>119</v>
      </c>
    </row>
    <row r="23" spans="1:5">
      <c r="A23" s="36" t="s">
        <v>49</v>
      </c>
      <c r="B23" s="39" t="s">
        <v>35</v>
      </c>
      <c r="C23" s="40">
        <v>0</v>
      </c>
      <c r="D23" s="186">
        <f>[3]Sheet1!$G$31</f>
        <v>31</v>
      </c>
      <c r="E23" s="27">
        <f t="shared" si="1"/>
        <v>31</v>
      </c>
    </row>
    <row r="24" spans="1:5" ht="31.5">
      <c r="A24" s="36" t="s">
        <v>172</v>
      </c>
      <c r="B24" s="39" t="s">
        <v>36</v>
      </c>
      <c r="C24" s="40">
        <v>0</v>
      </c>
      <c r="D24" s="186">
        <v>0</v>
      </c>
      <c r="E24" s="27">
        <f t="shared" si="1"/>
        <v>0</v>
      </c>
    </row>
    <row r="25" spans="1:5" ht="32.25" thickBot="1">
      <c r="A25" s="41" t="s">
        <v>173</v>
      </c>
      <c r="B25" s="42" t="s">
        <v>37</v>
      </c>
      <c r="C25" s="43">
        <v>0</v>
      </c>
      <c r="D25" s="188">
        <f>[3]Sheet1!$H$11</f>
        <v>50</v>
      </c>
      <c r="E25" s="28">
        <f t="shared" si="1"/>
        <v>50</v>
      </c>
    </row>
  </sheetData>
  <mergeCells count="3">
    <mergeCell ref="A1:E1"/>
    <mergeCell ref="A2:E2"/>
    <mergeCell ref="A14:E14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="115" zoomScaleNormal="70" zoomScaleSheetLayoutView="115" workbookViewId="0">
      <selection activeCell="D18" sqref="D18"/>
    </sheetView>
  </sheetViews>
  <sheetFormatPr defaultRowHeight="15.75"/>
  <cols>
    <col min="1" max="1" width="8.28515625" style="5" customWidth="1"/>
    <col min="2" max="2" width="48.5703125" style="5" customWidth="1"/>
    <col min="3" max="4" width="14.140625" style="5" customWidth="1"/>
    <col min="5" max="5" width="14.7109375" style="5" customWidth="1"/>
    <col min="6" max="16384" width="9.140625" style="5"/>
  </cols>
  <sheetData>
    <row r="1" spans="1:5" ht="100.5" customHeight="1" thickBot="1">
      <c r="A1" s="202" t="s">
        <v>193</v>
      </c>
      <c r="B1" s="202"/>
      <c r="C1" s="202"/>
      <c r="D1" s="202"/>
      <c r="E1" s="202"/>
    </row>
    <row r="2" spans="1:5" ht="16.5" thickBot="1">
      <c r="A2" s="214" t="s">
        <v>174</v>
      </c>
      <c r="B2" s="215"/>
      <c r="C2" s="215"/>
      <c r="D2" s="215"/>
      <c r="E2" s="216"/>
    </row>
    <row r="3" spans="1:5">
      <c r="A3" s="29" t="s">
        <v>13</v>
      </c>
      <c r="B3" s="15" t="s">
        <v>14</v>
      </c>
      <c r="C3" s="15" t="s">
        <v>188</v>
      </c>
      <c r="D3" s="15" t="s">
        <v>190</v>
      </c>
      <c r="E3" s="25" t="s">
        <v>2</v>
      </c>
    </row>
    <row r="4" spans="1:5">
      <c r="A4" s="30">
        <v>1</v>
      </c>
      <c r="B4" s="14">
        <v>2</v>
      </c>
      <c r="C4" s="14">
        <v>3</v>
      </c>
      <c r="D4" s="14">
        <v>4</v>
      </c>
      <c r="E4" s="26" t="s">
        <v>171</v>
      </c>
    </row>
    <row r="5" spans="1:5">
      <c r="A5" s="30" t="s">
        <v>15</v>
      </c>
      <c r="B5" s="6" t="s">
        <v>41</v>
      </c>
      <c r="C5" s="50">
        <f>SUM(C6:C9)</f>
        <v>0</v>
      </c>
      <c r="D5" s="50">
        <f>SUM(D6:D9)</f>
        <v>0</v>
      </c>
      <c r="E5" s="51">
        <f>D5-C5</f>
        <v>0</v>
      </c>
    </row>
    <row r="6" spans="1:5">
      <c r="A6" s="31" t="s">
        <v>16</v>
      </c>
      <c r="B6" s="16" t="s">
        <v>18</v>
      </c>
      <c r="C6" s="52">
        <v>0</v>
      </c>
      <c r="D6" s="52">
        <v>0</v>
      </c>
      <c r="E6" s="53">
        <f t="shared" ref="E6:E18" si="0">D6-C6</f>
        <v>0</v>
      </c>
    </row>
    <row r="7" spans="1:5">
      <c r="A7" s="31" t="s">
        <v>25</v>
      </c>
      <c r="B7" s="16" t="s">
        <v>20</v>
      </c>
      <c r="C7" s="52">
        <v>0</v>
      </c>
      <c r="D7" s="52">
        <v>0</v>
      </c>
      <c r="E7" s="53">
        <f t="shared" si="0"/>
        <v>0</v>
      </c>
    </row>
    <row r="8" spans="1:5">
      <c r="A8" s="31" t="s">
        <v>29</v>
      </c>
      <c r="B8" s="16" t="s">
        <v>22</v>
      </c>
      <c r="C8" s="52">
        <v>0</v>
      </c>
      <c r="D8" s="52">
        <v>0</v>
      </c>
      <c r="E8" s="53">
        <f t="shared" si="0"/>
        <v>0</v>
      </c>
    </row>
    <row r="9" spans="1:5">
      <c r="A9" s="31" t="s">
        <v>42</v>
      </c>
      <c r="B9" s="16" t="s">
        <v>24</v>
      </c>
      <c r="C9" s="52">
        <v>0</v>
      </c>
      <c r="D9" s="52">
        <v>0</v>
      </c>
      <c r="E9" s="53">
        <f t="shared" si="0"/>
        <v>0</v>
      </c>
    </row>
    <row r="10" spans="1:5">
      <c r="A10" s="30" t="s">
        <v>43</v>
      </c>
      <c r="B10" s="6" t="s">
        <v>44</v>
      </c>
      <c r="C10" s="56">
        <f>SUM(C11:C14)</f>
        <v>199.92670999999999</v>
      </c>
      <c r="D10" s="56">
        <f>SUM(D11:D14)</f>
        <v>269.32677000000001</v>
      </c>
      <c r="E10" s="57">
        <f t="shared" si="0"/>
        <v>69.400060000000025</v>
      </c>
    </row>
    <row r="11" spans="1:5">
      <c r="A11" s="31" t="s">
        <v>45</v>
      </c>
      <c r="B11" s="16" t="s">
        <v>18</v>
      </c>
      <c r="C11" s="52">
        <v>0</v>
      </c>
      <c r="D11" s="52">
        <v>0</v>
      </c>
      <c r="E11" s="53">
        <f t="shared" si="0"/>
        <v>0</v>
      </c>
    </row>
    <row r="12" spans="1:5">
      <c r="A12" s="31" t="s">
        <v>46</v>
      </c>
      <c r="B12" s="16" t="s">
        <v>20</v>
      </c>
      <c r="C12" s="58">
        <f>[5]П.2.1!$J$47</f>
        <v>20.423999999999999</v>
      </c>
      <c r="D12" s="58">
        <f>[8]П.2.1!$J$58</f>
        <v>20.423999999999999</v>
      </c>
      <c r="E12" s="59">
        <f t="shared" si="0"/>
        <v>0</v>
      </c>
    </row>
    <row r="13" spans="1:5">
      <c r="A13" s="31" t="s">
        <v>47</v>
      </c>
      <c r="B13" s="16" t="s">
        <v>22</v>
      </c>
      <c r="C13" s="58">
        <f>[5]П.2.1!$J$48</f>
        <v>173.08270999999999</v>
      </c>
      <c r="D13" s="58">
        <f>[8]П.2.1!$J$59</f>
        <v>231.83556999999999</v>
      </c>
      <c r="E13" s="59">
        <f t="shared" si="0"/>
        <v>58.752859999999998</v>
      </c>
    </row>
    <row r="14" spans="1:5">
      <c r="A14" s="31" t="s">
        <v>48</v>
      </c>
      <c r="B14" s="16" t="s">
        <v>24</v>
      </c>
      <c r="C14" s="52">
        <f>[5]П.2.1!$J$55</f>
        <v>6.42</v>
      </c>
      <c r="D14" s="52">
        <f>[8]П.2.1!$J$60</f>
        <v>17.0672</v>
      </c>
      <c r="E14" s="53">
        <f t="shared" si="0"/>
        <v>10.6472</v>
      </c>
    </row>
    <row r="15" spans="1:5">
      <c r="A15" s="30" t="s">
        <v>49</v>
      </c>
      <c r="B15" s="6" t="s">
        <v>50</v>
      </c>
      <c r="C15" s="50">
        <f>SUM(C16:C18)</f>
        <v>260</v>
      </c>
      <c r="D15" s="50">
        <f>SUM(D16:D18)</f>
        <v>303</v>
      </c>
      <c r="E15" s="51">
        <f t="shared" si="0"/>
        <v>43</v>
      </c>
    </row>
    <row r="16" spans="1:5">
      <c r="A16" s="31" t="s">
        <v>51</v>
      </c>
      <c r="B16" s="16" t="s">
        <v>39</v>
      </c>
      <c r="C16" s="52">
        <v>0</v>
      </c>
      <c r="D16" s="52">
        <v>0</v>
      </c>
      <c r="E16" s="53">
        <f t="shared" si="0"/>
        <v>0</v>
      </c>
    </row>
    <row r="17" spans="1:5">
      <c r="A17" s="31" t="s">
        <v>52</v>
      </c>
      <c r="B17" s="16" t="s">
        <v>53</v>
      </c>
      <c r="C17" s="52">
        <v>0</v>
      </c>
      <c r="D17" s="52">
        <v>0</v>
      </c>
      <c r="E17" s="53">
        <f t="shared" si="0"/>
        <v>0</v>
      </c>
    </row>
    <row r="18" spans="1:5" ht="16.5" thickBot="1">
      <c r="A18" s="32" t="s">
        <v>54</v>
      </c>
      <c r="B18" s="33" t="s">
        <v>55</v>
      </c>
      <c r="C18" s="54">
        <f>[5]П.2.2!$J$57+[5]П.2.2!$J$58</f>
        <v>260</v>
      </c>
      <c r="D18" s="54">
        <f>[8]П.2.2!$J$58+[8]П.2.2!$J$57</f>
        <v>303</v>
      </c>
      <c r="E18" s="55">
        <f t="shared" si="0"/>
        <v>43</v>
      </c>
    </row>
    <row r="19" spans="1:5" ht="16.5" thickBot="1">
      <c r="A19" s="214" t="s">
        <v>175</v>
      </c>
      <c r="B19" s="215"/>
      <c r="C19" s="215"/>
      <c r="D19" s="215"/>
      <c r="E19" s="216"/>
    </row>
    <row r="20" spans="1:5">
      <c r="A20" s="29" t="s">
        <v>13</v>
      </c>
      <c r="B20" s="15" t="s">
        <v>14</v>
      </c>
      <c r="C20" s="15" t="str">
        <f>C3</f>
        <v>2017 год</v>
      </c>
      <c r="D20" s="15" t="str">
        <f>D3</f>
        <v>2018 год</v>
      </c>
      <c r="E20" s="25" t="s">
        <v>2</v>
      </c>
    </row>
    <row r="21" spans="1:5">
      <c r="A21" s="30">
        <v>1</v>
      </c>
      <c r="B21" s="14">
        <v>2</v>
      </c>
      <c r="C21" s="14">
        <v>3</v>
      </c>
      <c r="D21" s="14">
        <v>4</v>
      </c>
      <c r="E21" s="26" t="s">
        <v>171</v>
      </c>
    </row>
    <row r="22" spans="1:5">
      <c r="A22" s="30" t="s">
        <v>15</v>
      </c>
      <c r="B22" s="6" t="s">
        <v>41</v>
      </c>
      <c r="C22" s="189">
        <f>SUM(C23:C26)</f>
        <v>23.233999999999998</v>
      </c>
      <c r="D22" s="189">
        <f>SUM(D23:D26)</f>
        <v>86.950999999999993</v>
      </c>
      <c r="E22" s="181">
        <f>D22-C22</f>
        <v>63.716999999999999</v>
      </c>
    </row>
    <row r="23" spans="1:5">
      <c r="A23" s="31" t="s">
        <v>16</v>
      </c>
      <c r="B23" s="16" t="s">
        <v>18</v>
      </c>
      <c r="C23" s="190">
        <f>[6]П.2.1!$J$34</f>
        <v>8.0239999999999991</v>
      </c>
      <c r="D23" s="190">
        <f>[7]П.2.1!$J$34</f>
        <v>8.0239999999999991</v>
      </c>
      <c r="E23" s="182">
        <f t="shared" ref="E23:E35" si="1">D23-C23</f>
        <v>0</v>
      </c>
    </row>
    <row r="24" spans="1:5">
      <c r="A24" s="31" t="s">
        <v>25</v>
      </c>
      <c r="B24" s="16" t="s">
        <v>20</v>
      </c>
      <c r="C24" s="191">
        <v>0</v>
      </c>
      <c r="D24" s="190">
        <f>[7]П.2.1!$J$40</f>
        <v>3.5000000000000003E-2</v>
      </c>
      <c r="E24" s="182">
        <f>D25-C24</f>
        <v>47.468000000000004</v>
      </c>
    </row>
    <row r="25" spans="1:5">
      <c r="A25" s="31" t="s">
        <v>29</v>
      </c>
      <c r="B25" s="16" t="s">
        <v>22</v>
      </c>
      <c r="C25" s="190">
        <f>[6]П.2.1!$J$45+[6]П.2.1!$J$46</f>
        <v>8.19</v>
      </c>
      <c r="D25" s="190">
        <f>[7]П.2.1!$J$46+[7]П.2.1!$J$45+[7]П.2.1!$J$44</f>
        <v>47.468000000000004</v>
      </c>
      <c r="E25" s="182">
        <f t="shared" ref="E25:E26" si="2">D26-C25</f>
        <v>23.234000000000002</v>
      </c>
    </row>
    <row r="26" spans="1:5">
      <c r="A26" s="31" t="s">
        <v>42</v>
      </c>
      <c r="B26" s="16" t="s">
        <v>24</v>
      </c>
      <c r="C26" s="190">
        <f>[6]П.2.1!$J$53</f>
        <v>7.02</v>
      </c>
      <c r="D26" s="190">
        <f>[7]П.2.1!$J$53</f>
        <v>31.423999999999999</v>
      </c>
      <c r="E26" s="182">
        <f t="shared" si="2"/>
        <v>39.478000000000009</v>
      </c>
    </row>
    <row r="27" spans="1:5">
      <c r="A27" s="30" t="s">
        <v>43</v>
      </c>
      <c r="B27" s="6" t="s">
        <v>44</v>
      </c>
      <c r="C27" s="189">
        <f>SUM(C28:C31)</f>
        <v>21.073</v>
      </c>
      <c r="D27" s="189">
        <f>SUM(D28:D31)</f>
        <v>46.498000000000005</v>
      </c>
      <c r="E27" s="181">
        <f t="shared" si="1"/>
        <v>25.425000000000004</v>
      </c>
    </row>
    <row r="28" spans="1:5">
      <c r="A28" s="31" t="s">
        <v>45</v>
      </c>
      <c r="B28" s="16" t="s">
        <v>18</v>
      </c>
      <c r="C28" s="191">
        <v>0</v>
      </c>
      <c r="D28" s="191">
        <v>0</v>
      </c>
      <c r="E28" s="182">
        <f t="shared" si="1"/>
        <v>0</v>
      </c>
    </row>
    <row r="29" spans="1:5">
      <c r="A29" s="31" t="s">
        <v>46</v>
      </c>
      <c r="B29" s="16" t="s">
        <v>20</v>
      </c>
      <c r="C29" s="191">
        <v>0</v>
      </c>
      <c r="D29" s="191">
        <v>0</v>
      </c>
      <c r="E29" s="182">
        <f t="shared" si="1"/>
        <v>0</v>
      </c>
    </row>
    <row r="30" spans="1:5">
      <c r="A30" s="31" t="s">
        <v>47</v>
      </c>
      <c r="B30" s="16" t="s">
        <v>22</v>
      </c>
      <c r="C30" s="190">
        <f>[6]П.2.1!$J$48</f>
        <v>19.27</v>
      </c>
      <c r="D30" s="190">
        <f>[7]П.2.1!$J$48</f>
        <v>29.722500000000004</v>
      </c>
      <c r="E30" s="182">
        <f t="shared" si="1"/>
        <v>10.452500000000004</v>
      </c>
    </row>
    <row r="31" spans="1:5">
      <c r="A31" s="31" t="s">
        <v>48</v>
      </c>
      <c r="B31" s="16" t="s">
        <v>24</v>
      </c>
      <c r="C31" s="190">
        <f>[6]П.2.1!$J$54+0.003</f>
        <v>1.8029999999999999</v>
      </c>
      <c r="D31" s="190">
        <f>[7]П.2.1!$J$54</f>
        <v>16.775500000000001</v>
      </c>
      <c r="E31" s="182">
        <f t="shared" si="1"/>
        <v>14.9725</v>
      </c>
    </row>
    <row r="32" spans="1:5">
      <c r="A32" s="30" t="s">
        <v>49</v>
      </c>
      <c r="B32" s="6" t="s">
        <v>50</v>
      </c>
      <c r="C32" s="189">
        <f>SUM(C33:C35)</f>
        <v>25</v>
      </c>
      <c r="D32" s="189">
        <f>SUM(D33:D35)</f>
        <v>72</v>
      </c>
      <c r="E32" s="181">
        <f t="shared" si="1"/>
        <v>47</v>
      </c>
    </row>
    <row r="33" spans="1:5">
      <c r="A33" s="31" t="s">
        <v>51</v>
      </c>
      <c r="B33" s="16" t="s">
        <v>39</v>
      </c>
      <c r="C33" s="190">
        <f>[6]П.2.2!$J$23</f>
        <v>1</v>
      </c>
      <c r="D33" s="190">
        <f>C33</f>
        <v>1</v>
      </c>
      <c r="E33" s="182">
        <f t="shared" si="1"/>
        <v>0</v>
      </c>
    </row>
    <row r="34" spans="1:5">
      <c r="A34" s="31" t="s">
        <v>52</v>
      </c>
      <c r="B34" s="16" t="s">
        <v>53</v>
      </c>
      <c r="C34" s="191">
        <v>0</v>
      </c>
      <c r="D34" s="190">
        <f>[7]П.2.2!$J$24</f>
        <v>1</v>
      </c>
      <c r="E34" s="182">
        <f t="shared" si="1"/>
        <v>1</v>
      </c>
    </row>
    <row r="35" spans="1:5" ht="16.5" thickBot="1">
      <c r="A35" s="32" t="s">
        <v>54</v>
      </c>
      <c r="B35" s="33" t="s">
        <v>55</v>
      </c>
      <c r="C35" s="192">
        <f>[6]П.2.2!$J$58+[6]П.2.2!$J$57</f>
        <v>24</v>
      </c>
      <c r="D35" s="192">
        <f>[7]П.2.2!$J$58+[7]П.2.2!$J$57+[7]П.2.2!$J$56</f>
        <v>70</v>
      </c>
      <c r="E35" s="183">
        <f t="shared" si="1"/>
        <v>46</v>
      </c>
    </row>
    <row r="36" spans="1:5">
      <c r="C36" s="60"/>
      <c r="D36" s="60"/>
    </row>
  </sheetData>
  <mergeCells count="3">
    <mergeCell ref="A1:E1"/>
    <mergeCell ref="A2:E2"/>
    <mergeCell ref="A19:E19"/>
  </mergeCells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="115" zoomScaleNormal="100" zoomScaleSheetLayoutView="115" workbookViewId="0">
      <selection activeCell="D4" sqref="D4"/>
    </sheetView>
  </sheetViews>
  <sheetFormatPr defaultRowHeight="15.75"/>
  <cols>
    <col min="1" max="1" width="8.28515625" style="166" customWidth="1"/>
    <col min="2" max="2" width="48.5703125" style="166" customWidth="1"/>
    <col min="3" max="4" width="14.140625" style="166" customWidth="1"/>
    <col min="5" max="16384" width="9.140625" style="166"/>
  </cols>
  <sheetData>
    <row r="1" spans="1:4" ht="113.25" customHeight="1">
      <c r="A1" s="217" t="s">
        <v>194</v>
      </c>
      <c r="B1" s="218"/>
      <c r="C1" s="218"/>
      <c r="D1" s="218"/>
    </row>
    <row r="2" spans="1:4" ht="16.5" thickBot="1"/>
    <row r="3" spans="1:4" ht="16.5" thickBot="1">
      <c r="A3" s="167" t="s">
        <v>13</v>
      </c>
      <c r="B3" s="168" t="s">
        <v>14</v>
      </c>
      <c r="C3" s="169" t="s">
        <v>188</v>
      </c>
      <c r="D3" s="170" t="s">
        <v>190</v>
      </c>
    </row>
    <row r="4" spans="1:4" ht="16.5" thickBot="1">
      <c r="A4" s="167">
        <v>1</v>
      </c>
      <c r="B4" s="168">
        <v>2</v>
      </c>
      <c r="C4" s="169">
        <v>3</v>
      </c>
      <c r="D4" s="170">
        <v>4</v>
      </c>
    </row>
    <row r="5" spans="1:4" s="175" customFormat="1">
      <c r="A5" s="171" t="s">
        <v>15</v>
      </c>
      <c r="B5" s="172" t="s">
        <v>56</v>
      </c>
      <c r="C5" s="173">
        <v>0.15740000000000001</v>
      </c>
      <c r="D5" s="174">
        <v>0.48704005252790533</v>
      </c>
    </row>
    <row r="6" spans="1:4">
      <c r="A6" s="176" t="s">
        <v>16</v>
      </c>
      <c r="B6" s="177" t="s">
        <v>58</v>
      </c>
      <c r="C6" s="162" t="s">
        <v>57</v>
      </c>
      <c r="D6" s="163" t="s">
        <v>57</v>
      </c>
    </row>
    <row r="7" spans="1:4">
      <c r="A7" s="178" t="s">
        <v>17</v>
      </c>
      <c r="B7" s="177" t="s">
        <v>18</v>
      </c>
      <c r="C7" s="162" t="s">
        <v>57</v>
      </c>
      <c r="D7" s="163" t="s">
        <v>57</v>
      </c>
    </row>
    <row r="8" spans="1:4">
      <c r="A8" s="178" t="s">
        <v>19</v>
      </c>
      <c r="B8" s="177" t="s">
        <v>20</v>
      </c>
      <c r="C8" s="162" t="s">
        <v>57</v>
      </c>
      <c r="D8" s="163" t="s">
        <v>57</v>
      </c>
    </row>
    <row r="9" spans="1:4">
      <c r="A9" s="178" t="s">
        <v>21</v>
      </c>
      <c r="B9" s="177" t="s">
        <v>22</v>
      </c>
      <c r="C9" s="162" t="s">
        <v>57</v>
      </c>
      <c r="D9" s="163" t="s">
        <v>57</v>
      </c>
    </row>
    <row r="10" spans="1:4" s="175" customFormat="1">
      <c r="A10" s="178" t="s">
        <v>23</v>
      </c>
      <c r="B10" s="177" t="s">
        <v>24</v>
      </c>
      <c r="C10" s="162" t="s">
        <v>57</v>
      </c>
      <c r="D10" s="163" t="s">
        <v>57</v>
      </c>
    </row>
    <row r="11" spans="1:4">
      <c r="A11" s="176" t="s">
        <v>25</v>
      </c>
      <c r="B11" s="177" t="s">
        <v>59</v>
      </c>
      <c r="C11" s="162" t="s">
        <v>57</v>
      </c>
      <c r="D11" s="163" t="s">
        <v>57</v>
      </c>
    </row>
    <row r="12" spans="1:4">
      <c r="A12" s="178" t="s">
        <v>26</v>
      </c>
      <c r="B12" s="177" t="s">
        <v>18</v>
      </c>
      <c r="C12" s="162" t="s">
        <v>57</v>
      </c>
      <c r="D12" s="163" t="s">
        <v>57</v>
      </c>
    </row>
    <row r="13" spans="1:4">
      <c r="A13" s="178" t="s">
        <v>27</v>
      </c>
      <c r="B13" s="177" t="s">
        <v>20</v>
      </c>
      <c r="C13" s="162">
        <v>0.86990000000000001</v>
      </c>
      <c r="D13" s="163">
        <v>0.88500000000000001</v>
      </c>
    </row>
    <row r="14" spans="1:4">
      <c r="A14" s="178" t="s">
        <v>28</v>
      </c>
      <c r="B14" s="177" t="s">
        <v>22</v>
      </c>
      <c r="C14" s="162">
        <v>0.1658</v>
      </c>
      <c r="D14" s="163">
        <v>0.34863603429537504</v>
      </c>
    </row>
    <row r="15" spans="1:4" s="175" customFormat="1">
      <c r="A15" s="178" t="s">
        <v>60</v>
      </c>
      <c r="B15" s="177" t="s">
        <v>24</v>
      </c>
      <c r="C15" s="162" t="s">
        <v>57</v>
      </c>
      <c r="D15" s="163">
        <v>0.40493180578286958</v>
      </c>
    </row>
    <row r="16" spans="1:4">
      <c r="A16" s="176" t="s">
        <v>29</v>
      </c>
      <c r="B16" s="177" t="s">
        <v>61</v>
      </c>
      <c r="C16" s="162" t="s">
        <v>57</v>
      </c>
      <c r="D16" s="163" t="s">
        <v>57</v>
      </c>
    </row>
    <row r="17" spans="1:4">
      <c r="A17" s="178" t="s">
        <v>30</v>
      </c>
      <c r="B17" s="177" t="s">
        <v>38</v>
      </c>
      <c r="C17" s="162" t="s">
        <v>57</v>
      </c>
      <c r="D17" s="163" t="s">
        <v>57</v>
      </c>
    </row>
    <row r="18" spans="1:4">
      <c r="A18" s="178" t="s">
        <v>32</v>
      </c>
      <c r="B18" s="177" t="s">
        <v>39</v>
      </c>
      <c r="C18" s="162" t="s">
        <v>57</v>
      </c>
      <c r="D18" s="163" t="s">
        <v>57</v>
      </c>
    </row>
    <row r="19" spans="1:4">
      <c r="A19" s="178" t="s">
        <v>62</v>
      </c>
      <c r="B19" s="177" t="s">
        <v>40</v>
      </c>
      <c r="C19" s="162" t="s">
        <v>57</v>
      </c>
      <c r="D19" s="163" t="s">
        <v>57</v>
      </c>
    </row>
    <row r="20" spans="1:4" ht="16.5" thickBot="1">
      <c r="A20" s="179" t="s">
        <v>63</v>
      </c>
      <c r="B20" s="180" t="s">
        <v>55</v>
      </c>
      <c r="C20" s="164">
        <v>0.129</v>
      </c>
      <c r="D20" s="165">
        <v>0.44399345335515544</v>
      </c>
    </row>
    <row r="22" spans="1:4" ht="54" customHeight="1">
      <c r="A22" s="219" t="s">
        <v>178</v>
      </c>
      <c r="B22" s="219"/>
      <c r="C22" s="219"/>
      <c r="D22" s="219"/>
    </row>
  </sheetData>
  <mergeCells count="2">
    <mergeCell ref="A1:D1"/>
    <mergeCell ref="A22:D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view="pageBreakPreview" zoomScaleNormal="100" zoomScaleSheetLayoutView="100" workbookViewId="0">
      <selection activeCell="A2" sqref="A2"/>
    </sheetView>
  </sheetViews>
  <sheetFormatPr defaultRowHeight="15.75"/>
  <cols>
    <col min="1" max="1" width="8.28515625" style="5" customWidth="1"/>
    <col min="2" max="2" width="46.140625" style="5" customWidth="1"/>
    <col min="3" max="3" width="10.85546875" style="5" customWidth="1"/>
    <col min="4" max="4" width="14.140625" style="5" customWidth="1"/>
    <col min="5" max="5" width="13" style="5" customWidth="1"/>
    <col min="6" max="16384" width="9.140625" style="5"/>
  </cols>
  <sheetData>
    <row r="1" spans="1:5" ht="120.75" customHeight="1">
      <c r="A1" s="202" t="s">
        <v>195</v>
      </c>
      <c r="B1" s="202"/>
      <c r="C1" s="202"/>
      <c r="D1" s="202"/>
      <c r="E1" s="202"/>
    </row>
    <row r="3" spans="1:5" ht="87" customHeight="1">
      <c r="A3" s="220" t="s">
        <v>186</v>
      </c>
      <c r="B3" s="221"/>
      <c r="C3" s="221"/>
      <c r="D3" s="221"/>
      <c r="E3" s="221"/>
    </row>
  </sheetData>
  <mergeCells count="2">
    <mergeCell ref="A1:E1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view="pageBreakPreview" zoomScaleNormal="100" zoomScaleSheetLayoutView="100" workbookViewId="0">
      <selection activeCell="C4" sqref="C4"/>
    </sheetView>
  </sheetViews>
  <sheetFormatPr defaultRowHeight="15.75"/>
  <cols>
    <col min="1" max="1" width="8.28515625" style="5" customWidth="1"/>
    <col min="2" max="2" width="64.140625" style="5" customWidth="1"/>
    <col min="3" max="4" width="14.140625" style="5" customWidth="1"/>
    <col min="5" max="5" width="13" style="5" customWidth="1"/>
    <col min="6" max="16384" width="9.140625" style="5"/>
  </cols>
  <sheetData>
    <row r="1" spans="1:5" ht="224.25" customHeight="1">
      <c r="A1" s="202" t="s">
        <v>196</v>
      </c>
      <c r="B1" s="202"/>
      <c r="C1" s="202"/>
      <c r="D1" s="7"/>
      <c r="E1" s="7"/>
    </row>
    <row r="2" spans="1:5" ht="16.5" thickBot="1"/>
    <row r="3" spans="1:5" ht="16.5" thickBot="1">
      <c r="A3" s="114" t="s">
        <v>13</v>
      </c>
      <c r="B3" s="115" t="s">
        <v>14</v>
      </c>
      <c r="C3" s="185" t="s">
        <v>190</v>
      </c>
    </row>
    <row r="4" spans="1:5" ht="16.5" thickBot="1">
      <c r="A4" s="114">
        <v>1</v>
      </c>
      <c r="B4" s="115">
        <v>2</v>
      </c>
      <c r="C4" s="117">
        <v>3</v>
      </c>
    </row>
    <row r="5" spans="1:5">
      <c r="A5" s="118" t="s">
        <v>15</v>
      </c>
      <c r="B5" s="91" t="s">
        <v>65</v>
      </c>
      <c r="C5" s="92">
        <v>0</v>
      </c>
    </row>
    <row r="6" spans="1:5">
      <c r="A6" s="73" t="s">
        <v>16</v>
      </c>
      <c r="B6" s="71" t="s">
        <v>18</v>
      </c>
      <c r="C6" s="75" t="s">
        <v>57</v>
      </c>
    </row>
    <row r="7" spans="1:5">
      <c r="A7" s="73" t="s">
        <v>25</v>
      </c>
      <c r="B7" s="71" t="s">
        <v>20</v>
      </c>
      <c r="C7" s="75" t="s">
        <v>57</v>
      </c>
    </row>
    <row r="8" spans="1:5">
      <c r="A8" s="73" t="s">
        <v>29</v>
      </c>
      <c r="B8" s="71" t="s">
        <v>22</v>
      </c>
      <c r="C8" s="75" t="s">
        <v>57</v>
      </c>
    </row>
    <row r="9" spans="1:5">
      <c r="A9" s="73" t="s">
        <v>42</v>
      </c>
      <c r="B9" s="71" t="s">
        <v>24</v>
      </c>
      <c r="C9" s="75" t="s">
        <v>57</v>
      </c>
    </row>
    <row r="10" spans="1:5" ht="31.5">
      <c r="A10" s="119" t="s">
        <v>43</v>
      </c>
      <c r="B10" s="71" t="s">
        <v>66</v>
      </c>
      <c r="C10" s="75">
        <v>0</v>
      </c>
    </row>
    <row r="11" spans="1:5">
      <c r="A11" s="73" t="s">
        <v>45</v>
      </c>
      <c r="B11" s="71" t="s">
        <v>18</v>
      </c>
      <c r="C11" s="75" t="s">
        <v>57</v>
      </c>
    </row>
    <row r="12" spans="1:5">
      <c r="A12" s="73" t="s">
        <v>46</v>
      </c>
      <c r="B12" s="71" t="s">
        <v>20</v>
      </c>
      <c r="C12" s="75" t="s">
        <v>57</v>
      </c>
    </row>
    <row r="13" spans="1:5">
      <c r="A13" s="73" t="s">
        <v>47</v>
      </c>
      <c r="B13" s="71" t="s">
        <v>22</v>
      </c>
      <c r="C13" s="75" t="s">
        <v>57</v>
      </c>
    </row>
    <row r="14" spans="1:5" ht="16.5" thickBot="1">
      <c r="A14" s="74" t="s">
        <v>48</v>
      </c>
      <c r="B14" s="72" t="s">
        <v>24</v>
      </c>
      <c r="C14" s="76" t="s">
        <v>57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view="pageBreakPreview" zoomScale="110" zoomScaleNormal="100" zoomScaleSheetLayoutView="110" workbookViewId="0">
      <selection activeCell="A2" sqref="A2"/>
    </sheetView>
  </sheetViews>
  <sheetFormatPr defaultRowHeight="15.75"/>
  <cols>
    <col min="1" max="1" width="8.28515625" style="5" customWidth="1"/>
    <col min="2" max="2" width="80" style="5" customWidth="1"/>
    <col min="3" max="4" width="14.140625" style="5" customWidth="1"/>
    <col min="5" max="5" width="13" style="5" customWidth="1"/>
    <col min="6" max="16384" width="9.140625" style="5"/>
  </cols>
  <sheetData>
    <row r="1" spans="1:5" ht="126.75" customHeight="1">
      <c r="A1" s="202" t="s">
        <v>197</v>
      </c>
      <c r="B1" s="202"/>
      <c r="C1" s="7"/>
      <c r="D1" s="7"/>
      <c r="E1" s="7"/>
    </row>
    <row r="3" spans="1:5" ht="107.25" customHeight="1">
      <c r="A3" s="222" t="s">
        <v>180</v>
      </c>
      <c r="B3" s="222"/>
    </row>
    <row r="4" spans="1:5">
      <c r="A4" s="222"/>
      <c r="B4" s="222"/>
    </row>
  </sheetData>
  <mergeCells count="2">
    <mergeCell ref="A1:B1"/>
    <mergeCell ref="A3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="85" zoomScaleNormal="85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O5" sqref="O5:P6"/>
    </sheetView>
  </sheetViews>
  <sheetFormatPr defaultRowHeight="15.75"/>
  <cols>
    <col min="1" max="1" width="7.85546875" style="5" customWidth="1"/>
    <col min="2" max="2" width="55.42578125" style="5" customWidth="1"/>
    <col min="3" max="16384" width="9.140625" style="5"/>
  </cols>
  <sheetData>
    <row r="1" spans="1:18" ht="107.25" customHeight="1">
      <c r="A1" s="202" t="s">
        <v>198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ht="16.5" thickBot="1"/>
    <row r="3" spans="1:18">
      <c r="A3" s="224" t="s">
        <v>13</v>
      </c>
      <c r="B3" s="227" t="s">
        <v>64</v>
      </c>
      <c r="C3" s="230" t="s">
        <v>67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2" t="s">
        <v>5</v>
      </c>
    </row>
    <row r="4" spans="1:18" ht="31.5" customHeight="1">
      <c r="A4" s="225"/>
      <c r="B4" s="228"/>
      <c r="C4" s="235" t="s">
        <v>68</v>
      </c>
      <c r="D4" s="236"/>
      <c r="E4" s="236"/>
      <c r="F4" s="236" t="s">
        <v>69</v>
      </c>
      <c r="G4" s="236"/>
      <c r="H4" s="236"/>
      <c r="I4" s="236" t="s">
        <v>70</v>
      </c>
      <c r="J4" s="236"/>
      <c r="K4" s="236"/>
      <c r="L4" s="236" t="s">
        <v>71</v>
      </c>
      <c r="M4" s="236"/>
      <c r="N4" s="236"/>
      <c r="O4" s="236" t="s">
        <v>72</v>
      </c>
      <c r="P4" s="236"/>
      <c r="Q4" s="236"/>
      <c r="R4" s="233"/>
    </row>
    <row r="5" spans="1:18" ht="31.5" customHeight="1">
      <c r="A5" s="225"/>
      <c r="B5" s="228"/>
      <c r="C5" s="235" t="s">
        <v>188</v>
      </c>
      <c r="D5" s="236" t="s">
        <v>190</v>
      </c>
      <c r="E5" s="14" t="s">
        <v>73</v>
      </c>
      <c r="F5" s="235" t="s">
        <v>188</v>
      </c>
      <c r="G5" s="236" t="s">
        <v>190</v>
      </c>
      <c r="H5" s="14" t="s">
        <v>73</v>
      </c>
      <c r="I5" s="235" t="s">
        <v>188</v>
      </c>
      <c r="J5" s="236" t="s">
        <v>190</v>
      </c>
      <c r="K5" s="14" t="s">
        <v>73</v>
      </c>
      <c r="L5" s="235" t="s">
        <v>188</v>
      </c>
      <c r="M5" s="236" t="s">
        <v>190</v>
      </c>
      <c r="N5" s="14" t="s">
        <v>73</v>
      </c>
      <c r="O5" s="235" t="s">
        <v>188</v>
      </c>
      <c r="P5" s="236" t="s">
        <v>190</v>
      </c>
      <c r="Q5" s="14" t="s">
        <v>73</v>
      </c>
      <c r="R5" s="233"/>
    </row>
    <row r="6" spans="1:18" ht="16.5" thickBot="1">
      <c r="A6" s="226"/>
      <c r="B6" s="229"/>
      <c r="C6" s="237"/>
      <c r="D6" s="238"/>
      <c r="E6" s="121" t="s">
        <v>74</v>
      </c>
      <c r="F6" s="237"/>
      <c r="G6" s="238"/>
      <c r="H6" s="121" t="s">
        <v>74</v>
      </c>
      <c r="I6" s="237"/>
      <c r="J6" s="238"/>
      <c r="K6" s="121" t="s">
        <v>74</v>
      </c>
      <c r="L6" s="237"/>
      <c r="M6" s="238"/>
      <c r="N6" s="121" t="s">
        <v>74</v>
      </c>
      <c r="O6" s="237"/>
      <c r="P6" s="238"/>
      <c r="Q6" s="121" t="s">
        <v>74</v>
      </c>
      <c r="R6" s="234"/>
    </row>
    <row r="7" spans="1:18" ht="16.5" thickBot="1">
      <c r="A7" s="114">
        <v>1</v>
      </c>
      <c r="B7" s="122">
        <v>2</v>
      </c>
      <c r="C7" s="115">
        <v>3</v>
      </c>
      <c r="D7" s="116">
        <v>4</v>
      </c>
      <c r="E7" s="116">
        <v>5</v>
      </c>
      <c r="F7" s="116">
        <v>6</v>
      </c>
      <c r="G7" s="116">
        <v>7</v>
      </c>
      <c r="H7" s="116">
        <v>8</v>
      </c>
      <c r="I7" s="116">
        <v>9</v>
      </c>
      <c r="J7" s="116">
        <v>10</v>
      </c>
      <c r="K7" s="116">
        <v>11</v>
      </c>
      <c r="L7" s="116">
        <v>12</v>
      </c>
      <c r="M7" s="116">
        <v>13</v>
      </c>
      <c r="N7" s="116">
        <v>14</v>
      </c>
      <c r="O7" s="116">
        <v>15</v>
      </c>
      <c r="P7" s="116">
        <v>16</v>
      </c>
      <c r="Q7" s="116">
        <v>17</v>
      </c>
      <c r="R7" s="117">
        <v>18</v>
      </c>
    </row>
    <row r="8" spans="1:18" ht="31.5">
      <c r="A8" s="118">
        <v>1</v>
      </c>
      <c r="B8" s="87" t="s">
        <v>75</v>
      </c>
      <c r="C8" s="84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6">
        <f>C8+D8+F8+G8+I8+J8+L8+M8+O8+P8</f>
        <v>0</v>
      </c>
    </row>
    <row r="9" spans="1:18" ht="63">
      <c r="A9" s="119">
        <v>2</v>
      </c>
      <c r="B9" s="88" t="s">
        <v>76</v>
      </c>
      <c r="C9" s="82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78">
        <f>C9+D9+F9+G9+I9+J9+L9+M9+O9+P9</f>
        <v>0</v>
      </c>
    </row>
    <row r="10" spans="1:18" ht="110.25">
      <c r="A10" s="119">
        <v>3</v>
      </c>
      <c r="B10" s="88" t="s">
        <v>77</v>
      </c>
      <c r="C10" s="82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78">
        <f>C10+D10+F10+G10+I10+J10+L10+M10+O10+P10</f>
        <v>0</v>
      </c>
    </row>
    <row r="11" spans="1:18">
      <c r="A11" s="90" t="s">
        <v>51</v>
      </c>
      <c r="B11" s="88" t="s">
        <v>78</v>
      </c>
      <c r="C11" s="82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78">
        <f t="shared" ref="R11:R18" si="0">C11+D11+F11+G11+I11+J11+L11+M11+O11+P11</f>
        <v>0</v>
      </c>
    </row>
    <row r="12" spans="1:18">
      <c r="A12" s="90" t="s">
        <v>52</v>
      </c>
      <c r="B12" s="88" t="s">
        <v>79</v>
      </c>
      <c r="C12" s="82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78">
        <f t="shared" si="0"/>
        <v>0</v>
      </c>
    </row>
    <row r="13" spans="1:18" ht="63">
      <c r="A13" s="119">
        <v>4</v>
      </c>
      <c r="B13" s="88" t="s">
        <v>80</v>
      </c>
      <c r="C13" s="82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79">
        <v>0</v>
      </c>
    </row>
    <row r="14" spans="1:18" ht="47.25">
      <c r="A14" s="119">
        <v>5</v>
      </c>
      <c r="B14" s="88" t="s">
        <v>81</v>
      </c>
      <c r="C14" s="82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78">
        <f t="shared" si="0"/>
        <v>0</v>
      </c>
    </row>
    <row r="15" spans="1:18" ht="47.25">
      <c r="A15" s="119">
        <v>6</v>
      </c>
      <c r="B15" s="88" t="s">
        <v>82</v>
      </c>
      <c r="C15" s="82">
        <v>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78">
        <v>0</v>
      </c>
    </row>
    <row r="16" spans="1:18" ht="94.5">
      <c r="A16" s="119">
        <v>7</v>
      </c>
      <c r="B16" s="88" t="s">
        <v>83</v>
      </c>
      <c r="C16" s="82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78">
        <f t="shared" si="0"/>
        <v>0</v>
      </c>
    </row>
    <row r="17" spans="1:18">
      <c r="A17" s="90" t="s">
        <v>84</v>
      </c>
      <c r="B17" s="88" t="s">
        <v>78</v>
      </c>
      <c r="C17" s="82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78">
        <f t="shared" si="0"/>
        <v>0</v>
      </c>
    </row>
    <row r="18" spans="1:18">
      <c r="A18" s="90" t="s">
        <v>85</v>
      </c>
      <c r="B18" s="88" t="s">
        <v>86</v>
      </c>
      <c r="C18" s="82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78">
        <f t="shared" si="0"/>
        <v>0</v>
      </c>
    </row>
    <row r="19" spans="1:18" ht="48" thickBot="1">
      <c r="A19" s="120">
        <v>8</v>
      </c>
      <c r="B19" s="89" t="s">
        <v>87</v>
      </c>
      <c r="C19" s="83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1">
        <v>0</v>
      </c>
    </row>
  </sheetData>
  <mergeCells count="20">
    <mergeCell ref="F5:F6"/>
    <mergeCell ref="G5:G6"/>
    <mergeCell ref="I5:I6"/>
    <mergeCell ref="J5:J6"/>
    <mergeCell ref="A1:R1"/>
    <mergeCell ref="A3:A6"/>
    <mergeCell ref="B3:B6"/>
    <mergeCell ref="C3:Q3"/>
    <mergeCell ref="R3:R6"/>
    <mergeCell ref="C4:E4"/>
    <mergeCell ref="F4:H4"/>
    <mergeCell ref="I4:K4"/>
    <mergeCell ref="L4:N4"/>
    <mergeCell ref="O4:Q4"/>
    <mergeCell ref="L5:L6"/>
    <mergeCell ref="M5:M6"/>
    <mergeCell ref="O5:O6"/>
    <mergeCell ref="P5:P6"/>
    <mergeCell ref="C5:C6"/>
    <mergeCell ref="D5:D6"/>
  </mergeCells>
  <pageMargins left="0.7" right="0.7" top="0.75" bottom="0.75" header="0.3" footer="0.3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Normal="100" workbookViewId="0">
      <selection activeCell="O5" sqref="O5:P5"/>
    </sheetView>
  </sheetViews>
  <sheetFormatPr defaultRowHeight="15.75"/>
  <cols>
    <col min="1" max="1" width="7.140625" style="62" customWidth="1"/>
    <col min="2" max="2" width="32.140625" style="62" customWidth="1"/>
    <col min="3" max="7" width="9.140625" style="62"/>
    <col min="8" max="8" width="9" style="62" customWidth="1"/>
    <col min="9" max="16384" width="9.140625" style="62"/>
  </cols>
  <sheetData>
    <row r="1" spans="1:23" ht="150" customHeight="1">
      <c r="A1" s="239" t="s">
        <v>204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2" spans="1:23" ht="16.5" thickBot="1"/>
    <row r="3" spans="1:23" ht="30" customHeight="1">
      <c r="A3" s="241" t="s">
        <v>13</v>
      </c>
      <c r="B3" s="244" t="s">
        <v>118</v>
      </c>
      <c r="C3" s="247" t="s">
        <v>117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9"/>
    </row>
    <row r="4" spans="1:23" ht="47.25" customHeight="1">
      <c r="A4" s="242"/>
      <c r="B4" s="245"/>
      <c r="C4" s="250" t="s">
        <v>116</v>
      </c>
      <c r="D4" s="251"/>
      <c r="E4" s="251"/>
      <c r="F4" s="251" t="s">
        <v>115</v>
      </c>
      <c r="G4" s="251"/>
      <c r="H4" s="251"/>
      <c r="I4" s="251" t="s">
        <v>114</v>
      </c>
      <c r="J4" s="251"/>
      <c r="K4" s="251"/>
      <c r="L4" s="251" t="s">
        <v>113</v>
      </c>
      <c r="M4" s="251"/>
      <c r="N4" s="251"/>
      <c r="O4" s="251" t="s">
        <v>112</v>
      </c>
      <c r="P4" s="251"/>
      <c r="Q4" s="252"/>
    </row>
    <row r="5" spans="1:23" ht="48" thickBot="1">
      <c r="A5" s="243"/>
      <c r="B5" s="246"/>
      <c r="C5" s="123" t="s">
        <v>188</v>
      </c>
      <c r="D5" s="124" t="s">
        <v>190</v>
      </c>
      <c r="E5" s="124" t="s">
        <v>111</v>
      </c>
      <c r="F5" s="123" t="s">
        <v>188</v>
      </c>
      <c r="G5" s="124" t="s">
        <v>190</v>
      </c>
      <c r="H5" s="124" t="s">
        <v>111</v>
      </c>
      <c r="I5" s="123" t="s">
        <v>188</v>
      </c>
      <c r="J5" s="124" t="s">
        <v>190</v>
      </c>
      <c r="K5" s="124" t="s">
        <v>111</v>
      </c>
      <c r="L5" s="123" t="s">
        <v>188</v>
      </c>
      <c r="M5" s="124" t="s">
        <v>190</v>
      </c>
      <c r="N5" s="124" t="s">
        <v>111</v>
      </c>
      <c r="O5" s="123" t="s">
        <v>188</v>
      </c>
      <c r="P5" s="124" t="s">
        <v>190</v>
      </c>
      <c r="Q5" s="125" t="s">
        <v>111</v>
      </c>
    </row>
    <row r="6" spans="1:23" ht="16.5" thickBot="1">
      <c r="A6" s="126">
        <v>1</v>
      </c>
      <c r="B6" s="127">
        <v>2</v>
      </c>
      <c r="C6" s="128">
        <v>3</v>
      </c>
      <c r="D6" s="129">
        <v>4</v>
      </c>
      <c r="E6" s="129">
        <v>5</v>
      </c>
      <c r="F6" s="129">
        <v>6</v>
      </c>
      <c r="G6" s="129">
        <v>7</v>
      </c>
      <c r="H6" s="129">
        <v>8</v>
      </c>
      <c r="I6" s="129">
        <v>9</v>
      </c>
      <c r="J6" s="129">
        <v>10</v>
      </c>
      <c r="K6" s="129">
        <v>11</v>
      </c>
      <c r="L6" s="129">
        <v>12</v>
      </c>
      <c r="M6" s="129">
        <v>13</v>
      </c>
      <c r="N6" s="129">
        <v>14</v>
      </c>
      <c r="O6" s="129">
        <v>15</v>
      </c>
      <c r="P6" s="129">
        <v>16</v>
      </c>
      <c r="Q6" s="130">
        <v>17</v>
      </c>
    </row>
    <row r="7" spans="1:23" ht="31.5">
      <c r="A7" s="131">
        <v>1</v>
      </c>
      <c r="B7" s="97" t="s">
        <v>110</v>
      </c>
      <c r="C7" s="99">
        <f>SUM(C8:C13)</f>
        <v>2</v>
      </c>
      <c r="D7" s="99">
        <f>SUM(D8:D13)</f>
        <v>4</v>
      </c>
      <c r="E7" s="100">
        <f>(D7-C7)/C7</f>
        <v>1</v>
      </c>
      <c r="F7" s="99" t="s">
        <v>57</v>
      </c>
      <c r="G7" s="99" t="s">
        <v>57</v>
      </c>
      <c r="H7" s="101" t="s">
        <v>57</v>
      </c>
      <c r="I7" s="99" t="s">
        <v>57</v>
      </c>
      <c r="J7" s="99" t="s">
        <v>57</v>
      </c>
      <c r="K7" s="101" t="s">
        <v>57</v>
      </c>
      <c r="L7" s="99" t="s">
        <v>57</v>
      </c>
      <c r="M7" s="99" t="s">
        <v>57</v>
      </c>
      <c r="N7" s="99" t="s">
        <v>57</v>
      </c>
      <c r="O7" s="99" t="s">
        <v>57</v>
      </c>
      <c r="P7" s="99" t="s">
        <v>57</v>
      </c>
      <c r="Q7" s="102" t="s">
        <v>57</v>
      </c>
    </row>
    <row r="8" spans="1:23" ht="31.5">
      <c r="A8" s="93" t="s">
        <v>16</v>
      </c>
      <c r="B8" s="98" t="s">
        <v>109</v>
      </c>
      <c r="C8" s="63" t="s">
        <v>57</v>
      </c>
      <c r="D8" s="63" t="s">
        <v>57</v>
      </c>
      <c r="E8" s="63" t="s">
        <v>57</v>
      </c>
      <c r="F8" s="63" t="s">
        <v>57</v>
      </c>
      <c r="G8" s="63" t="s">
        <v>57</v>
      </c>
      <c r="H8" s="65" t="s">
        <v>57</v>
      </c>
      <c r="I8" s="63" t="s">
        <v>57</v>
      </c>
      <c r="J8" s="63" t="s">
        <v>57</v>
      </c>
      <c r="K8" s="65" t="s">
        <v>57</v>
      </c>
      <c r="L8" s="8" t="s">
        <v>57</v>
      </c>
      <c r="M8" s="8" t="s">
        <v>57</v>
      </c>
      <c r="N8" s="8" t="s">
        <v>57</v>
      </c>
      <c r="O8" s="8" t="s">
        <v>57</v>
      </c>
      <c r="P8" s="8" t="s">
        <v>57</v>
      </c>
      <c r="Q8" s="78" t="s">
        <v>57</v>
      </c>
    </row>
    <row r="9" spans="1:23" ht="47.25">
      <c r="A9" s="93" t="s">
        <v>25</v>
      </c>
      <c r="B9" s="98" t="s">
        <v>99</v>
      </c>
      <c r="C9" s="63" t="s">
        <v>57</v>
      </c>
      <c r="D9" s="63" t="s">
        <v>57</v>
      </c>
      <c r="E9" s="65" t="s">
        <v>57</v>
      </c>
      <c r="F9" s="63" t="s">
        <v>57</v>
      </c>
      <c r="G9" s="63" t="s">
        <v>57</v>
      </c>
      <c r="H9" s="65" t="s">
        <v>57</v>
      </c>
      <c r="I9" s="63" t="s">
        <v>57</v>
      </c>
      <c r="J9" s="63" t="s">
        <v>57</v>
      </c>
      <c r="K9" s="65" t="s">
        <v>57</v>
      </c>
      <c r="L9" s="8" t="s">
        <v>57</v>
      </c>
      <c r="M9" s="8" t="s">
        <v>57</v>
      </c>
      <c r="N9" s="8" t="s">
        <v>57</v>
      </c>
      <c r="O9" s="8" t="s">
        <v>57</v>
      </c>
      <c r="P9" s="8" t="s">
        <v>57</v>
      </c>
      <c r="Q9" s="78" t="s">
        <v>57</v>
      </c>
    </row>
    <row r="10" spans="1:23" ht="31.5">
      <c r="A10" s="93" t="s">
        <v>29</v>
      </c>
      <c r="B10" s="98" t="s">
        <v>98</v>
      </c>
      <c r="C10" s="63" t="s">
        <v>57</v>
      </c>
      <c r="D10" s="63" t="s">
        <v>57</v>
      </c>
      <c r="E10" s="63" t="s">
        <v>57</v>
      </c>
      <c r="F10" s="63" t="s">
        <v>57</v>
      </c>
      <c r="G10" s="63" t="s">
        <v>57</v>
      </c>
      <c r="H10" s="65" t="s">
        <v>57</v>
      </c>
      <c r="I10" s="63" t="s">
        <v>57</v>
      </c>
      <c r="J10" s="63" t="s">
        <v>57</v>
      </c>
      <c r="K10" s="65" t="s">
        <v>57</v>
      </c>
      <c r="L10" s="8" t="s">
        <v>57</v>
      </c>
      <c r="M10" s="8" t="s">
        <v>57</v>
      </c>
      <c r="N10" s="8" t="s">
        <v>57</v>
      </c>
      <c r="O10" s="8" t="s">
        <v>57</v>
      </c>
      <c r="P10" s="8" t="s">
        <v>57</v>
      </c>
      <c r="Q10" s="78" t="s">
        <v>57</v>
      </c>
      <c r="S10" s="64"/>
      <c r="T10" s="64"/>
      <c r="U10" s="64"/>
      <c r="V10" s="64"/>
      <c r="W10" s="64"/>
    </row>
    <row r="11" spans="1:23">
      <c r="A11" s="93" t="s">
        <v>42</v>
      </c>
      <c r="B11" s="98" t="s">
        <v>97</v>
      </c>
      <c r="C11" s="8" t="s">
        <v>57</v>
      </c>
      <c r="D11" s="8" t="s">
        <v>57</v>
      </c>
      <c r="E11" s="8" t="s">
        <v>57</v>
      </c>
      <c r="F11" s="63" t="s">
        <v>57</v>
      </c>
      <c r="G11" s="63" t="s">
        <v>57</v>
      </c>
      <c r="H11" s="65" t="s">
        <v>57</v>
      </c>
      <c r="I11" s="63" t="s">
        <v>57</v>
      </c>
      <c r="J11" s="63" t="s">
        <v>57</v>
      </c>
      <c r="K11" s="65" t="s">
        <v>57</v>
      </c>
      <c r="L11" s="8" t="s">
        <v>57</v>
      </c>
      <c r="M11" s="8" t="s">
        <v>57</v>
      </c>
      <c r="N11" s="8" t="s">
        <v>57</v>
      </c>
      <c r="O11" s="8" t="s">
        <v>57</v>
      </c>
      <c r="P11" s="8" t="s">
        <v>57</v>
      </c>
      <c r="Q11" s="78" t="s">
        <v>57</v>
      </c>
      <c r="S11" s="64"/>
      <c r="T11" s="64"/>
      <c r="U11" s="64"/>
      <c r="V11" s="64"/>
      <c r="W11" s="64"/>
    </row>
    <row r="12" spans="1:23" ht="31.5">
      <c r="A12" s="93" t="s">
        <v>108</v>
      </c>
      <c r="B12" s="98" t="s">
        <v>107</v>
      </c>
      <c r="C12" s="8">
        <v>2</v>
      </c>
      <c r="D12" s="63">
        <v>4</v>
      </c>
      <c r="E12" s="66">
        <f>(D12-C12)/C12</f>
        <v>1</v>
      </c>
      <c r="F12" s="63" t="s">
        <v>57</v>
      </c>
      <c r="G12" s="63" t="s">
        <v>57</v>
      </c>
      <c r="H12" s="65" t="s">
        <v>57</v>
      </c>
      <c r="I12" s="63" t="s">
        <v>57</v>
      </c>
      <c r="J12" s="63" t="s">
        <v>57</v>
      </c>
      <c r="K12" s="65" t="s">
        <v>57</v>
      </c>
      <c r="L12" s="8" t="s">
        <v>57</v>
      </c>
      <c r="M12" s="8" t="s">
        <v>57</v>
      </c>
      <c r="N12" s="8" t="s">
        <v>57</v>
      </c>
      <c r="O12" s="8" t="s">
        <v>57</v>
      </c>
      <c r="P12" s="8" t="s">
        <v>57</v>
      </c>
      <c r="Q12" s="78" t="s">
        <v>57</v>
      </c>
      <c r="S12" s="64"/>
      <c r="T12" s="11"/>
      <c r="U12" s="11"/>
      <c r="V12" s="64"/>
      <c r="W12" s="64"/>
    </row>
    <row r="13" spans="1:23">
      <c r="A13" s="93" t="s">
        <v>106</v>
      </c>
      <c r="B13" s="98" t="s">
        <v>88</v>
      </c>
      <c r="C13" s="8" t="s">
        <v>57</v>
      </c>
      <c r="D13" s="8" t="s">
        <v>57</v>
      </c>
      <c r="E13" s="8" t="s">
        <v>57</v>
      </c>
      <c r="F13" s="63" t="s">
        <v>57</v>
      </c>
      <c r="G13" s="63" t="s">
        <v>57</v>
      </c>
      <c r="H13" s="65" t="s">
        <v>57</v>
      </c>
      <c r="I13" s="63" t="s">
        <v>57</v>
      </c>
      <c r="J13" s="63" t="s">
        <v>57</v>
      </c>
      <c r="K13" s="65" t="s">
        <v>57</v>
      </c>
      <c r="L13" s="8" t="s">
        <v>57</v>
      </c>
      <c r="M13" s="8" t="s">
        <v>57</v>
      </c>
      <c r="N13" s="8" t="s">
        <v>57</v>
      </c>
      <c r="O13" s="8" t="s">
        <v>57</v>
      </c>
      <c r="P13" s="8" t="s">
        <v>57</v>
      </c>
      <c r="Q13" s="78" t="s">
        <v>57</v>
      </c>
      <c r="S13" s="64"/>
      <c r="T13" s="64"/>
      <c r="U13" s="64"/>
      <c r="V13" s="64"/>
      <c r="W13" s="64"/>
    </row>
    <row r="14" spans="1:23">
      <c r="A14" s="132">
        <v>2</v>
      </c>
      <c r="B14" s="98" t="s">
        <v>105</v>
      </c>
      <c r="C14" s="8" t="s">
        <v>57</v>
      </c>
      <c r="D14" s="8" t="s">
        <v>57</v>
      </c>
      <c r="E14" s="8" t="s">
        <v>57</v>
      </c>
      <c r="F14" s="8" t="s">
        <v>57</v>
      </c>
      <c r="G14" s="8" t="s">
        <v>57</v>
      </c>
      <c r="H14" s="8" t="s">
        <v>57</v>
      </c>
      <c r="I14" s="8" t="s">
        <v>57</v>
      </c>
      <c r="J14" s="8" t="s">
        <v>57</v>
      </c>
      <c r="K14" s="8" t="s">
        <v>57</v>
      </c>
      <c r="L14" s="8" t="s">
        <v>57</v>
      </c>
      <c r="M14" s="8" t="s">
        <v>57</v>
      </c>
      <c r="N14" s="8" t="s">
        <v>57</v>
      </c>
      <c r="O14" s="8" t="s">
        <v>57</v>
      </c>
      <c r="P14" s="8" t="s">
        <v>57</v>
      </c>
      <c r="Q14" s="78" t="s">
        <v>57</v>
      </c>
      <c r="S14" s="64"/>
      <c r="T14" s="64"/>
      <c r="U14" s="64"/>
      <c r="V14" s="64"/>
      <c r="W14" s="64"/>
    </row>
    <row r="15" spans="1:23" ht="47.25">
      <c r="A15" s="93" t="s">
        <v>45</v>
      </c>
      <c r="B15" s="98" t="s">
        <v>104</v>
      </c>
      <c r="C15" s="8" t="s">
        <v>57</v>
      </c>
      <c r="D15" s="8" t="s">
        <v>57</v>
      </c>
      <c r="E15" s="8" t="s">
        <v>57</v>
      </c>
      <c r="F15" s="8" t="s">
        <v>57</v>
      </c>
      <c r="G15" s="8" t="s">
        <v>57</v>
      </c>
      <c r="H15" s="8" t="s">
        <v>57</v>
      </c>
      <c r="I15" s="8" t="s">
        <v>57</v>
      </c>
      <c r="J15" s="8" t="s">
        <v>57</v>
      </c>
      <c r="K15" s="8" t="s">
        <v>57</v>
      </c>
      <c r="L15" s="8" t="s">
        <v>57</v>
      </c>
      <c r="M15" s="8" t="s">
        <v>57</v>
      </c>
      <c r="N15" s="8" t="s">
        <v>57</v>
      </c>
      <c r="O15" s="8" t="s">
        <v>57</v>
      </c>
      <c r="P15" s="8" t="s">
        <v>57</v>
      </c>
      <c r="Q15" s="78" t="s">
        <v>57</v>
      </c>
    </row>
    <row r="16" spans="1:23" ht="31.5">
      <c r="A16" s="94" t="s">
        <v>103</v>
      </c>
      <c r="B16" s="98" t="s">
        <v>102</v>
      </c>
      <c r="C16" s="8" t="s">
        <v>57</v>
      </c>
      <c r="D16" s="8" t="s">
        <v>57</v>
      </c>
      <c r="E16" s="8" t="s">
        <v>57</v>
      </c>
      <c r="F16" s="8" t="s">
        <v>57</v>
      </c>
      <c r="G16" s="8" t="s">
        <v>57</v>
      </c>
      <c r="H16" s="8" t="s">
        <v>57</v>
      </c>
      <c r="I16" s="8" t="s">
        <v>57</v>
      </c>
      <c r="J16" s="8" t="s">
        <v>57</v>
      </c>
      <c r="K16" s="8" t="s">
        <v>57</v>
      </c>
      <c r="L16" s="8" t="s">
        <v>57</v>
      </c>
      <c r="M16" s="8" t="s">
        <v>57</v>
      </c>
      <c r="N16" s="8" t="s">
        <v>57</v>
      </c>
      <c r="O16" s="8" t="s">
        <v>57</v>
      </c>
      <c r="P16" s="8" t="s">
        <v>57</v>
      </c>
      <c r="Q16" s="78" t="s">
        <v>57</v>
      </c>
    </row>
    <row r="17" spans="1:17" ht="31.5">
      <c r="A17" s="94" t="s">
        <v>101</v>
      </c>
      <c r="B17" s="98" t="s">
        <v>100</v>
      </c>
      <c r="C17" s="8" t="s">
        <v>57</v>
      </c>
      <c r="D17" s="8" t="s">
        <v>57</v>
      </c>
      <c r="E17" s="8" t="s">
        <v>57</v>
      </c>
      <c r="F17" s="8" t="s">
        <v>57</v>
      </c>
      <c r="G17" s="8" t="s">
        <v>57</v>
      </c>
      <c r="H17" s="8" t="s">
        <v>57</v>
      </c>
      <c r="I17" s="8" t="s">
        <v>57</v>
      </c>
      <c r="J17" s="8" t="s">
        <v>57</v>
      </c>
      <c r="K17" s="8" t="s">
        <v>57</v>
      </c>
      <c r="L17" s="8" t="s">
        <v>57</v>
      </c>
      <c r="M17" s="8" t="s">
        <v>57</v>
      </c>
      <c r="N17" s="8" t="s">
        <v>57</v>
      </c>
      <c r="O17" s="8" t="s">
        <v>57</v>
      </c>
      <c r="P17" s="8" t="s">
        <v>57</v>
      </c>
      <c r="Q17" s="78" t="s">
        <v>57</v>
      </c>
    </row>
    <row r="18" spans="1:17" ht="47.25">
      <c r="A18" s="93" t="s">
        <v>46</v>
      </c>
      <c r="B18" s="98" t="s">
        <v>99</v>
      </c>
      <c r="C18" s="8" t="s">
        <v>57</v>
      </c>
      <c r="D18" s="8" t="s">
        <v>57</v>
      </c>
      <c r="E18" s="8" t="s">
        <v>57</v>
      </c>
      <c r="F18" s="8" t="s">
        <v>57</v>
      </c>
      <c r="G18" s="8" t="s">
        <v>57</v>
      </c>
      <c r="H18" s="8" t="s">
        <v>57</v>
      </c>
      <c r="I18" s="8" t="s">
        <v>57</v>
      </c>
      <c r="J18" s="8" t="s">
        <v>57</v>
      </c>
      <c r="K18" s="8" t="s">
        <v>57</v>
      </c>
      <c r="L18" s="8" t="s">
        <v>57</v>
      </c>
      <c r="M18" s="8" t="s">
        <v>57</v>
      </c>
      <c r="N18" s="8" t="s">
        <v>57</v>
      </c>
      <c r="O18" s="8" t="s">
        <v>57</v>
      </c>
      <c r="P18" s="8" t="s">
        <v>57</v>
      </c>
      <c r="Q18" s="78" t="s">
        <v>57</v>
      </c>
    </row>
    <row r="19" spans="1:17" ht="31.5">
      <c r="A19" s="93" t="s">
        <v>47</v>
      </c>
      <c r="B19" s="98" t="s">
        <v>98</v>
      </c>
      <c r="C19" s="8" t="s">
        <v>57</v>
      </c>
      <c r="D19" s="8" t="s">
        <v>57</v>
      </c>
      <c r="E19" s="8" t="s">
        <v>57</v>
      </c>
      <c r="F19" s="8" t="s">
        <v>57</v>
      </c>
      <c r="G19" s="8" t="s">
        <v>57</v>
      </c>
      <c r="H19" s="8" t="s">
        <v>57</v>
      </c>
      <c r="I19" s="8" t="s">
        <v>57</v>
      </c>
      <c r="J19" s="8" t="s">
        <v>57</v>
      </c>
      <c r="K19" s="8" t="s">
        <v>57</v>
      </c>
      <c r="L19" s="8" t="s">
        <v>57</v>
      </c>
      <c r="M19" s="8" t="s">
        <v>57</v>
      </c>
      <c r="N19" s="8" t="s">
        <v>57</v>
      </c>
      <c r="O19" s="8" t="s">
        <v>57</v>
      </c>
      <c r="P19" s="8" t="s">
        <v>57</v>
      </c>
      <c r="Q19" s="78" t="s">
        <v>57</v>
      </c>
    </row>
    <row r="20" spans="1:17">
      <c r="A20" s="93" t="s">
        <v>48</v>
      </c>
      <c r="B20" s="98" t="s">
        <v>97</v>
      </c>
      <c r="C20" s="8" t="s">
        <v>57</v>
      </c>
      <c r="D20" s="8" t="s">
        <v>57</v>
      </c>
      <c r="E20" s="8" t="s">
        <v>57</v>
      </c>
      <c r="F20" s="8" t="s">
        <v>57</v>
      </c>
      <c r="G20" s="8" t="s">
        <v>57</v>
      </c>
      <c r="H20" s="8" t="s">
        <v>57</v>
      </c>
      <c r="I20" s="8" t="s">
        <v>57</v>
      </c>
      <c r="J20" s="8" t="s">
        <v>57</v>
      </c>
      <c r="K20" s="8" t="s">
        <v>57</v>
      </c>
      <c r="L20" s="8" t="s">
        <v>57</v>
      </c>
      <c r="M20" s="8" t="s">
        <v>57</v>
      </c>
      <c r="N20" s="8" t="s">
        <v>57</v>
      </c>
      <c r="O20" s="8" t="s">
        <v>57</v>
      </c>
      <c r="P20" s="8" t="s">
        <v>57</v>
      </c>
      <c r="Q20" s="78" t="s">
        <v>57</v>
      </c>
    </row>
    <row r="21" spans="1:17" ht="47.25">
      <c r="A21" s="93" t="s">
        <v>96</v>
      </c>
      <c r="B21" s="98" t="s">
        <v>95</v>
      </c>
      <c r="C21" s="8" t="s">
        <v>57</v>
      </c>
      <c r="D21" s="8" t="s">
        <v>57</v>
      </c>
      <c r="E21" s="8" t="s">
        <v>57</v>
      </c>
      <c r="F21" s="8" t="s">
        <v>57</v>
      </c>
      <c r="G21" s="8" t="s">
        <v>57</v>
      </c>
      <c r="H21" s="8" t="s">
        <v>57</v>
      </c>
      <c r="I21" s="8" t="s">
        <v>57</v>
      </c>
      <c r="J21" s="8" t="s">
        <v>57</v>
      </c>
      <c r="K21" s="8" t="s">
        <v>57</v>
      </c>
      <c r="L21" s="8" t="s">
        <v>57</v>
      </c>
      <c r="M21" s="8" t="s">
        <v>57</v>
      </c>
      <c r="N21" s="8" t="s">
        <v>57</v>
      </c>
      <c r="O21" s="8" t="s">
        <v>57</v>
      </c>
      <c r="P21" s="8" t="s">
        <v>57</v>
      </c>
      <c r="Q21" s="78" t="s">
        <v>57</v>
      </c>
    </row>
    <row r="22" spans="1:17">
      <c r="A22" s="93" t="s">
        <v>94</v>
      </c>
      <c r="B22" s="98" t="s">
        <v>88</v>
      </c>
      <c r="C22" s="8" t="s">
        <v>57</v>
      </c>
      <c r="D22" s="8" t="s">
        <v>57</v>
      </c>
      <c r="E22" s="8" t="s">
        <v>57</v>
      </c>
      <c r="F22" s="8" t="s">
        <v>57</v>
      </c>
      <c r="G22" s="8" t="s">
        <v>57</v>
      </c>
      <c r="H22" s="8" t="s">
        <v>57</v>
      </c>
      <c r="I22" s="8" t="s">
        <v>57</v>
      </c>
      <c r="J22" s="8" t="s">
        <v>57</v>
      </c>
      <c r="K22" s="8" t="s">
        <v>57</v>
      </c>
      <c r="L22" s="8" t="s">
        <v>57</v>
      </c>
      <c r="M22" s="8" t="s">
        <v>57</v>
      </c>
      <c r="N22" s="8" t="s">
        <v>57</v>
      </c>
      <c r="O22" s="8" t="s">
        <v>57</v>
      </c>
      <c r="P22" s="8" t="s">
        <v>57</v>
      </c>
      <c r="Q22" s="78" t="s">
        <v>57</v>
      </c>
    </row>
    <row r="23" spans="1:17">
      <c r="A23" s="132">
        <v>3</v>
      </c>
      <c r="B23" s="98" t="s">
        <v>93</v>
      </c>
      <c r="C23" s="63" t="s">
        <v>57</v>
      </c>
      <c r="D23" s="63" t="s">
        <v>57</v>
      </c>
      <c r="E23" s="65" t="s">
        <v>57</v>
      </c>
      <c r="F23" s="8">
        <v>0</v>
      </c>
      <c r="G23" s="8">
        <f>SUM(G24:G27)</f>
        <v>0</v>
      </c>
      <c r="H23" s="9" t="s">
        <v>57</v>
      </c>
      <c r="I23" s="8">
        <v>0</v>
      </c>
      <c r="J23" s="8">
        <f>SUM(J24:J27)</f>
        <v>0</v>
      </c>
      <c r="K23" s="9" t="s">
        <v>57</v>
      </c>
      <c r="L23" s="8" t="s">
        <v>57</v>
      </c>
      <c r="M23" s="8" t="s">
        <v>57</v>
      </c>
      <c r="N23" s="8" t="s">
        <v>57</v>
      </c>
      <c r="O23" s="8" t="s">
        <v>57</v>
      </c>
      <c r="P23" s="8" t="s">
        <v>57</v>
      </c>
      <c r="Q23" s="78" t="s">
        <v>57</v>
      </c>
    </row>
    <row r="24" spans="1:17" ht="31.5">
      <c r="A24" s="93" t="s">
        <v>51</v>
      </c>
      <c r="B24" s="98" t="s">
        <v>92</v>
      </c>
      <c r="C24" s="63" t="s">
        <v>57</v>
      </c>
      <c r="D24" s="63" t="s">
        <v>57</v>
      </c>
      <c r="E24" s="65" t="s">
        <v>57</v>
      </c>
      <c r="F24" s="63" t="s">
        <v>57</v>
      </c>
      <c r="G24" s="63" t="s">
        <v>57</v>
      </c>
      <c r="H24" s="65" t="s">
        <v>57</v>
      </c>
      <c r="I24" s="63" t="s">
        <v>57</v>
      </c>
      <c r="J24" s="63" t="s">
        <v>57</v>
      </c>
      <c r="K24" s="63" t="s">
        <v>57</v>
      </c>
      <c r="L24" s="63" t="s">
        <v>57</v>
      </c>
      <c r="M24" s="63" t="s">
        <v>57</v>
      </c>
      <c r="N24" s="65" t="s">
        <v>57</v>
      </c>
      <c r="O24" s="63" t="s">
        <v>57</v>
      </c>
      <c r="P24" s="63" t="s">
        <v>57</v>
      </c>
      <c r="Q24" s="103" t="s">
        <v>57</v>
      </c>
    </row>
    <row r="25" spans="1:17" ht="47.25">
      <c r="A25" s="93" t="s">
        <v>52</v>
      </c>
      <c r="B25" s="98" t="s">
        <v>91</v>
      </c>
      <c r="C25" s="63" t="s">
        <v>57</v>
      </c>
      <c r="D25" s="63" t="s">
        <v>57</v>
      </c>
      <c r="E25" s="65" t="s">
        <v>57</v>
      </c>
      <c r="F25" s="63" t="s">
        <v>57</v>
      </c>
      <c r="G25" s="63" t="s">
        <v>57</v>
      </c>
      <c r="H25" s="65" t="s">
        <v>57</v>
      </c>
      <c r="I25" s="63" t="s">
        <v>57</v>
      </c>
      <c r="J25" s="63" t="s">
        <v>57</v>
      </c>
      <c r="K25" s="65" t="s">
        <v>57</v>
      </c>
      <c r="L25" s="63" t="s">
        <v>57</v>
      </c>
      <c r="M25" s="63" t="s">
        <v>57</v>
      </c>
      <c r="N25" s="65" t="s">
        <v>57</v>
      </c>
      <c r="O25" s="63" t="s">
        <v>57</v>
      </c>
      <c r="P25" s="63" t="s">
        <v>57</v>
      </c>
      <c r="Q25" s="103" t="s">
        <v>57</v>
      </c>
    </row>
    <row r="26" spans="1:17" ht="31.5">
      <c r="A26" s="93" t="s">
        <v>54</v>
      </c>
      <c r="B26" s="98" t="s">
        <v>90</v>
      </c>
      <c r="C26" s="8" t="s">
        <v>57</v>
      </c>
      <c r="D26" s="8" t="s">
        <v>57</v>
      </c>
      <c r="E26" s="8" t="s">
        <v>57</v>
      </c>
      <c r="F26" s="8" t="s">
        <v>57</v>
      </c>
      <c r="G26" s="8" t="s">
        <v>57</v>
      </c>
      <c r="H26" s="9" t="s">
        <v>57</v>
      </c>
      <c r="I26" s="63" t="s">
        <v>57</v>
      </c>
      <c r="J26" s="63" t="s">
        <v>57</v>
      </c>
      <c r="K26" s="63" t="s">
        <v>57</v>
      </c>
      <c r="L26" s="63" t="s">
        <v>57</v>
      </c>
      <c r="M26" s="63" t="s">
        <v>57</v>
      </c>
      <c r="N26" s="65" t="s">
        <v>57</v>
      </c>
      <c r="O26" s="63" t="s">
        <v>57</v>
      </c>
      <c r="P26" s="63" t="s">
        <v>57</v>
      </c>
      <c r="Q26" s="103" t="s">
        <v>57</v>
      </c>
    </row>
    <row r="27" spans="1:17" ht="16.5" thickBot="1">
      <c r="A27" s="95" t="s">
        <v>89</v>
      </c>
      <c r="B27" s="108" t="s">
        <v>88</v>
      </c>
      <c r="C27" s="80" t="s">
        <v>57</v>
      </c>
      <c r="D27" s="80" t="s">
        <v>57</v>
      </c>
      <c r="E27" s="80" t="s">
        <v>57</v>
      </c>
      <c r="F27" s="80" t="s">
        <v>57</v>
      </c>
      <c r="G27" s="80" t="s">
        <v>57</v>
      </c>
      <c r="H27" s="104" t="s">
        <v>57</v>
      </c>
      <c r="I27" s="105" t="s">
        <v>57</v>
      </c>
      <c r="J27" s="105" t="s">
        <v>57</v>
      </c>
      <c r="K27" s="105" t="s">
        <v>57</v>
      </c>
      <c r="L27" s="105" t="s">
        <v>57</v>
      </c>
      <c r="M27" s="105" t="s">
        <v>57</v>
      </c>
      <c r="N27" s="106" t="s">
        <v>57</v>
      </c>
      <c r="O27" s="105" t="s">
        <v>57</v>
      </c>
      <c r="P27" s="105" t="s">
        <v>57</v>
      </c>
      <c r="Q27" s="107" t="s">
        <v>57</v>
      </c>
    </row>
  </sheetData>
  <mergeCells count="9">
    <mergeCell ref="A1:Q1"/>
    <mergeCell ref="A3:A5"/>
    <mergeCell ref="B3:B5"/>
    <mergeCell ref="C3:Q3"/>
    <mergeCell ref="C4:E4"/>
    <mergeCell ref="F4:H4"/>
    <mergeCell ref="I4:K4"/>
    <mergeCell ref="L4:N4"/>
    <mergeCell ref="O4:Q4"/>
  </mergeCells>
  <printOptions horizontalCentered="1"/>
  <pageMargins left="0.70866141732283472" right="0.70866141732283472" top="0.27559055118110237" bottom="0.27559055118110237" header="0.31496062992125984" footer="0.31496062992125984"/>
  <pageSetup paperSize="9" scale="61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1.1</vt:lpstr>
      <vt:lpstr>1.2.</vt:lpstr>
      <vt:lpstr>1.3.</vt:lpstr>
      <vt:lpstr>1.4.</vt:lpstr>
      <vt:lpstr>2.3.</vt:lpstr>
      <vt:lpstr>3.1.</vt:lpstr>
      <vt:lpstr>3.2.</vt:lpstr>
      <vt:lpstr>3.4.</vt:lpstr>
      <vt:lpstr>4.1.</vt:lpstr>
      <vt:lpstr>4.2.</vt:lpstr>
      <vt:lpstr>4.3.</vt:lpstr>
      <vt:lpstr>4.6.</vt:lpstr>
      <vt:lpstr>4.7.</vt:lpstr>
      <vt:lpstr>4.9.</vt:lpstr>
      <vt:lpstr>'1.1'!Область_печати</vt:lpstr>
      <vt:lpstr>'1.3.'!Область_печати</vt:lpstr>
      <vt:lpstr>'3.2.'!Область_печати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2019-04-03T14:27:34Z</dcterms:modified>
</cp:coreProperties>
</file>