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F68" i="1"/>
  <c r="F48" l="1"/>
  <c r="F51"/>
  <c r="F44"/>
  <c r="F42"/>
  <c r="F41"/>
  <c r="F38"/>
  <c r="F34"/>
  <c r="F32"/>
  <c r="F31"/>
  <c r="F29"/>
  <c r="F28"/>
  <c r="F25"/>
  <c r="F24"/>
  <c r="F21"/>
  <c r="F19"/>
  <c r="F17"/>
  <c r="F15"/>
  <c r="F13"/>
  <c r="F12"/>
  <c r="F11"/>
  <c r="F10"/>
  <c r="F69" l="1"/>
</calcChain>
</file>

<file path=xl/sharedStrings.xml><?xml version="1.0" encoding="utf-8"?>
<sst xmlns="http://schemas.openxmlformats.org/spreadsheetml/2006/main" count="209" uniqueCount="139">
  <si>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</si>
  <si>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</si>
  <si>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</si>
  <si>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</si>
  <si>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</si>
  <si>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</si>
  <si>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</si>
  <si>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</si>
  <si>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</si>
  <si>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</si>
  <si>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</si>
  <si>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</si>
  <si>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</si>
  <si>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</si>
  <si>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</si>
  <si>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</si>
  <si>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</si>
  <si>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</si>
  <si>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</si>
  <si>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</si>
  <si>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</si>
  <si>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</si>
  <si>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</si>
  <si>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</si>
  <si>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</si>
  <si>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</si>
  <si>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</si>
  <si>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</si>
  <si>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</si>
  <si>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</si>
  <si>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</si>
  <si>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</si>
  <si>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</si>
  <si>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</si>
  <si>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</si>
  <si>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</si>
  <si>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</si>
  <si>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</si>
  <si>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</si>
  <si>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</si>
  <si>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</si>
  <si>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</si>
  <si>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</si>
  <si>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</si>
  <si>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</si>
  <si>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</si>
  <si>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</si>
  <si>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</si>
  <si>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</si>
  <si>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</si>
  <si>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</si>
  <si>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</si>
  <si>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</si>
  <si>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</si>
  <si>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</si>
  <si>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</si>
  <si>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</si>
  <si>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</si>
  <si>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</si>
  <si>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</si>
  <si>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</si>
  <si>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</si>
  <si>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</si>
  <si>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</si>
  <si>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</si>
  <si>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</si>
  <si>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</si>
  <si>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</si>
  <si>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</si>
  <si>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</si>
  <si>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</si>
  <si>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</si>
  <si>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</si>
  <si>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</si>
  <si>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</si>
  <si>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</si>
  <si>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</si>
  <si>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</si>
  <si>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</si>
  <si>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</si>
  <si>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</si>
  <si>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</si>
  <si>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</si>
  <si>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</si>
  <si>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</si>
  <si>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</si>
  <si>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</si>
  <si>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</si>
  <si>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</si>
  <si>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</si>
  <si>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</si>
  <si>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</si>
  <si>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</si>
  <si>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</si>
  <si>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</si>
  <si>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</si>
  <si>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</si>
  <si>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</si>
  <si>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</si>
  <si>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</si>
  <si>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</si>
  <si>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</si>
  <si>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</si>
  <si>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</si>
  <si>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</si>
  <si>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</si>
  <si>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</si>
  <si>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</si>
  <si>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</si>
  <si>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</si>
  <si>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</si>
  <si>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</si>
  <si>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</si>
  <si>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</si>
  <si>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</si>
  <si>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</si>
  <si>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</si>
  <si>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</si>
  <si>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</si>
  <si>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</si>
  <si>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</si>
  <si>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</si>
  <si>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</si>
  <si>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</si>
  <si>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</si>
  <si>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</si>
  <si>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</si>
  <si>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</si>
  <si>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</si>
  <si>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</si>
  <si>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</si>
  <si>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</si>
  <si>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Долгосрочный период регулирования: 2018 - 2022 гг.</t>
  </si>
  <si>
    <t>Общее количество точек подключения на конец года</t>
  </si>
  <si>
    <t>ИНН</t>
  </si>
  <si>
    <t>КПП</t>
  </si>
  <si>
    <t>н/д</t>
  </si>
  <si>
    <t>план 2022 год</t>
  </si>
  <si>
    <t>факт 2022 год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</si>
</sst>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2" fontId="2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%20&#1048;&#1053;&#1042;&#1045;&#1057;&#1058;&#1050;&#1040;/&#1054;&#1090;&#1095;&#1077;&#1090;&#1099;/2022/2022%20&#1075;&#1086;&#1076;/&#1051;&#1054;/&#1053;0330_1087847012021_&#1059;&#1053;&#106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%20&#1054;&#1041;&#1051;&#1040;&#1057;&#1058;&#1068;/&#1054;&#1090;&#1095;&#1077;&#1090;&#1099;%20&#1051;&#1054;%20(&#1092;&#1086;&#1088;&#1084;&#1099;%20&#1056;&#1058;&#1050;,%20&#1089;&#1090;&#1072;&#1090;,%20&#1087;&#1086;&#1082;&#1072;&#1079;%20&#1053;&#1080;&#1050;)/2022/&#1060;&#1054;&#1056;&#1052;&#1067;%20&#1056;&#1058;&#1050;%20&#1079;&#1072;%202022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&#1059;&#1045;/!&#1060;&#1086;&#1088;&#1084;&#1072;%20&#1087;&#1086;%20&#1082;&#1088;&#1080;&#1090;&#1077;&#1088;&#1080;&#1103;&#1084;%20&#1074;%20&#1051;&#1054;%20_21.10.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EE.NET.OBORUD.QV.4.178/&#1051;&#1054;/EE.NET.OBORUD.QV.4.178_v.1.5%20&#1051;&#1054;%20&#1079;&#1072;%202022%20&#1075;&#1086;&#1076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НЦ"/>
    </sheetNames>
    <sheetDataSet>
      <sheetData sheetId="0">
        <row r="14">
          <cell r="E14">
            <v>14.10997995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РТК "/>
      <sheetName val="2-РТК"/>
      <sheetName val="3-РТК"/>
    </sheetNames>
    <sheetDataSet>
      <sheetData sheetId="0">
        <row r="5">
          <cell r="F5">
            <v>22335.735612339711</v>
          </cell>
        </row>
        <row r="8">
          <cell r="F8">
            <v>1209.1500842605797</v>
          </cell>
        </row>
        <row r="9">
          <cell r="F9">
            <v>20999.858640000002</v>
          </cell>
        </row>
        <row r="10">
          <cell r="F10">
            <v>4226.6230812009599</v>
          </cell>
        </row>
        <row r="11">
          <cell r="F11">
            <v>4212.3503071471696</v>
          </cell>
        </row>
        <row r="22">
          <cell r="F22">
            <v>108.65866364808001</v>
          </cell>
        </row>
        <row r="31">
          <cell r="F31">
            <v>9.0881493417120307</v>
          </cell>
        </row>
        <row r="38">
          <cell r="F38">
            <v>30783.797150029553</v>
          </cell>
        </row>
        <row r="42">
          <cell r="F42">
            <v>9747.8414309239997</v>
          </cell>
        </row>
        <row r="49">
          <cell r="F49">
            <v>673.66955848899988</v>
          </cell>
        </row>
        <row r="57">
          <cell r="F57">
            <v>774.02431869522002</v>
          </cell>
        </row>
        <row r="63">
          <cell r="F63">
            <v>4029.2155325805866</v>
          </cell>
        </row>
        <row r="67">
          <cell r="F67">
            <v>5990.15</v>
          </cell>
        </row>
        <row r="69">
          <cell r="F69">
            <v>21302.031300688806</v>
          </cell>
        </row>
        <row r="80">
          <cell r="F80">
            <v>3934.1229999999955</v>
          </cell>
        </row>
        <row r="104">
          <cell r="F104">
            <v>12296.16001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H132">
            <v>20753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вод"/>
      <sheetName val="П.2.1"/>
      <sheetName val="П.2.2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8">
          <cell r="J48">
            <v>40.227909999999994</v>
          </cell>
        </row>
        <row r="54">
          <cell r="J54">
            <v>31.205499999999997</v>
          </cell>
        </row>
        <row r="56">
          <cell r="J56">
            <v>159.75006999999999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76" zoomScale="115" zoomScaleNormal="115" workbookViewId="0">
      <selection activeCell="J30" sqref="J30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0" style="1" bestFit="1" customWidth="1"/>
    <col min="9" max="16384" width="9.140625" style="1"/>
  </cols>
  <sheetData>
    <row r="1" spans="2:8">
      <c r="B1" s="32" t="s">
        <v>71</v>
      </c>
      <c r="C1" s="32"/>
      <c r="D1" s="32"/>
      <c r="E1" s="32"/>
      <c r="F1" s="32"/>
      <c r="G1" s="32"/>
    </row>
    <row r="2" spans="2:8">
      <c r="B2" s="33" t="s">
        <v>72</v>
      </c>
      <c r="C2" s="33"/>
      <c r="D2" s="33"/>
      <c r="E2" s="33"/>
      <c r="F2" s="33"/>
      <c r="G2" s="33"/>
    </row>
    <row r="3" spans="2:8">
      <c r="B3" s="2" t="s">
        <v>134</v>
      </c>
      <c r="C3" s="2">
        <v>7802456200</v>
      </c>
      <c r="D3" s="2"/>
      <c r="E3" s="2"/>
      <c r="F3" s="2"/>
      <c r="G3" s="2"/>
    </row>
    <row r="4" spans="2:8">
      <c r="B4" s="2" t="s">
        <v>135</v>
      </c>
      <c r="C4" s="2">
        <v>780601001</v>
      </c>
      <c r="D4" s="2"/>
      <c r="E4" s="2"/>
      <c r="F4" s="2"/>
      <c r="G4" s="2"/>
    </row>
    <row r="5" spans="2:8">
      <c r="B5" s="1" t="s">
        <v>132</v>
      </c>
      <c r="C5" s="3"/>
    </row>
    <row r="6" spans="2:8" ht="15.75" thickBot="1">
      <c r="C6" s="3"/>
    </row>
    <row r="7" spans="2:8" ht="15.75" thickBot="1">
      <c r="B7" s="34" t="s">
        <v>0</v>
      </c>
      <c r="C7" s="34" t="s">
        <v>1</v>
      </c>
      <c r="D7" s="34" t="s">
        <v>2</v>
      </c>
      <c r="E7" s="36" t="s">
        <v>3</v>
      </c>
      <c r="F7" s="37"/>
      <c r="G7" s="34" t="s">
        <v>4</v>
      </c>
    </row>
    <row r="8" spans="2:8" ht="15.75" thickBot="1">
      <c r="B8" s="35"/>
      <c r="C8" s="35"/>
      <c r="D8" s="35"/>
      <c r="E8" s="4" t="s">
        <v>137</v>
      </c>
      <c r="F8" s="4" t="s">
        <v>138</v>
      </c>
      <c r="G8" s="35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7">
        <v>57125.129536291868</v>
      </c>
      <c r="F10" s="17">
        <f>'[2]1-РТК '!$F$69+'[2]1-РТК '!$F$38</f>
        <v>52085.828450718356</v>
      </c>
      <c r="G10" s="8"/>
      <c r="H10" s="18"/>
    </row>
    <row r="11" spans="2:8" ht="15.75" thickBot="1">
      <c r="B11" s="9" t="s">
        <v>73</v>
      </c>
      <c r="C11" s="6" t="s">
        <v>10</v>
      </c>
      <c r="D11" s="7" t="s">
        <v>9</v>
      </c>
      <c r="E11" s="17">
        <v>48245.771564811876</v>
      </c>
      <c r="F11" s="17">
        <f>'[2]1-РТК '!$F$38</f>
        <v>30783.797150029553</v>
      </c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7">
        <v>23680.410036549565</v>
      </c>
      <c r="F12" s="17">
        <f>'[2]1-РТК '!$F$5</f>
        <v>22335.735612339711</v>
      </c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7">
        <v>4453.4051038638836</v>
      </c>
      <c r="F13" s="17">
        <f>'[2]1-РТК '!$F$8</f>
        <v>1209.1500842605797</v>
      </c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7"/>
      <c r="F14" s="17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7">
        <v>19227.004932685682</v>
      </c>
      <c r="F15" s="17">
        <f>'[2]1-РТК '!$F$9</f>
        <v>20999.858640000002</v>
      </c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7"/>
      <c r="F16" s="17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7">
        <v>20512.189945719252</v>
      </c>
      <c r="F17" s="17">
        <f>'[2]1-РТК '!$F$10</f>
        <v>4226.6230812009599</v>
      </c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7"/>
      <c r="F18" s="17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7">
        <v>4053.3420946399037</v>
      </c>
      <c r="F19" s="17">
        <f>'[2]1-РТК '!$F$11</f>
        <v>4212.3503071471696</v>
      </c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7"/>
      <c r="F20" s="17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7">
        <v>971.24428046408423</v>
      </c>
      <c r="F21" s="17">
        <f>'[2]1-РТК '!$F$22</f>
        <v>108.65866364808001</v>
      </c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7">
        <v>3082.0978141758196</v>
      </c>
      <c r="F22" s="17"/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5"/>
      <c r="F23" s="17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5"/>
      <c r="F24" s="17">
        <f>'[2]1-РТК '!$F$31</f>
        <v>9.0881493417120307</v>
      </c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7">
        <v>17317.23797147999</v>
      </c>
      <c r="F25" s="17">
        <f>'[2]1-РТК '!$F$69</f>
        <v>21302.031300688806</v>
      </c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5"/>
      <c r="F26" s="17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5"/>
      <c r="F27" s="17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7">
        <v>3475.3902199999998</v>
      </c>
      <c r="F28" s="17">
        <f>'[2]1-РТК '!$F$42</f>
        <v>9747.8414309239997</v>
      </c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7">
        <v>4225.5111288181661</v>
      </c>
      <c r="F29" s="17">
        <f>'[2]1-РТК '!$F$57</f>
        <v>774.02431869522002</v>
      </c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5"/>
      <c r="F30" s="17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7">
        <v>3031.8566326618225</v>
      </c>
      <c r="F31" s="17">
        <f>'[2]1-РТК '!$F$63</f>
        <v>4029.2155325805866</v>
      </c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7">
        <v>5990.15</v>
      </c>
      <c r="F32" s="17">
        <f>'[2]1-РТК '!$F$67</f>
        <v>5990.15</v>
      </c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7">
        <v>0</v>
      </c>
      <c r="F33" s="17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7">
        <v>488.99998999999997</v>
      </c>
      <c r="F34" s="17">
        <f>'[2]1-РТК '!$F$49</f>
        <v>673.66955848899988</v>
      </c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5"/>
      <c r="F35" s="17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8"/>
      <c r="F36" s="41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8"/>
      <c r="F37" s="41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7">
        <v>105.33000000000175</v>
      </c>
      <c r="F38" s="17">
        <f>F25-F28-F29-F31-F32-F34</f>
        <v>87.130460000000767</v>
      </c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7">
        <v>-8437.8799999999992</v>
      </c>
      <c r="F39" s="17"/>
      <c r="G39" s="16"/>
    </row>
    <row r="40" spans="2:7" ht="26.25" thickBot="1">
      <c r="B40" s="5" t="s">
        <v>48</v>
      </c>
      <c r="C40" s="6" t="s">
        <v>49</v>
      </c>
      <c r="D40" s="7" t="s">
        <v>9</v>
      </c>
      <c r="E40" s="8"/>
      <c r="F40" s="41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7">
        <v>19579.12</v>
      </c>
      <c r="F41" s="17">
        <f>'[2]1-РТК '!$F$104</f>
        <v>12296.16001</v>
      </c>
      <c r="G41" s="8"/>
    </row>
    <row r="42" spans="2:7">
      <c r="B42" s="24" t="s">
        <v>73</v>
      </c>
      <c r="C42" s="12" t="s">
        <v>52</v>
      </c>
      <c r="D42" s="26" t="s">
        <v>54</v>
      </c>
      <c r="E42" s="38">
        <v>6243.1</v>
      </c>
      <c r="F42" s="28">
        <f>'[2]1-РТК '!$F$80</f>
        <v>3934.1229999999955</v>
      </c>
      <c r="G42" s="30"/>
    </row>
    <row r="43" spans="2:7" ht="15.75" thickBot="1">
      <c r="B43" s="25"/>
      <c r="C43" s="6" t="s">
        <v>53</v>
      </c>
      <c r="D43" s="27"/>
      <c r="E43" s="39"/>
      <c r="F43" s="42"/>
      <c r="G43" s="31"/>
    </row>
    <row r="44" spans="2:7">
      <c r="B44" s="24" t="s">
        <v>79</v>
      </c>
      <c r="C44" s="12" t="s">
        <v>52</v>
      </c>
      <c r="D44" s="26" t="s">
        <v>9</v>
      </c>
      <c r="E44" s="28">
        <v>19579.12</v>
      </c>
      <c r="F44" s="28">
        <f>F41</f>
        <v>12296.16001</v>
      </c>
      <c r="G44" s="30"/>
    </row>
    <row r="45" spans="2:7" ht="51.75" thickBot="1">
      <c r="B45" s="25"/>
      <c r="C45" s="6" t="s">
        <v>55</v>
      </c>
      <c r="D45" s="27"/>
      <c r="E45" s="29"/>
      <c r="F45" s="29"/>
      <c r="G45" s="31"/>
    </row>
    <row r="46" spans="2:7" ht="64.5" thickBot="1">
      <c r="B46" s="5" t="s">
        <v>56</v>
      </c>
      <c r="C46" s="6" t="s">
        <v>57</v>
      </c>
      <c r="D46" s="7" t="s">
        <v>7</v>
      </c>
      <c r="E46" s="20" t="s">
        <v>136</v>
      </c>
      <c r="F46" s="43" t="s">
        <v>136</v>
      </c>
      <c r="G46" s="16"/>
    </row>
    <row r="47" spans="2:7" ht="26.25" thickBot="1">
      <c r="B47" s="5">
        <v>1</v>
      </c>
      <c r="C47" s="6" t="s">
        <v>133</v>
      </c>
      <c r="D47" s="7" t="s">
        <v>58</v>
      </c>
      <c r="E47" s="21">
        <v>294</v>
      </c>
      <c r="F47" s="21">
        <v>319</v>
      </c>
      <c r="G47" s="16"/>
    </row>
    <row r="48" spans="2:7" ht="26.25" thickBot="1">
      <c r="B48" s="5">
        <v>2</v>
      </c>
      <c r="C48" s="6" t="s">
        <v>59</v>
      </c>
      <c r="D48" s="7" t="s">
        <v>60</v>
      </c>
      <c r="E48" s="20" t="s">
        <v>136</v>
      </c>
      <c r="F48" s="44">
        <f>F51</f>
        <v>20753</v>
      </c>
      <c r="G48" s="8"/>
    </row>
    <row r="49" spans="2:8" ht="26.25" thickBot="1">
      <c r="B49" s="13" t="s">
        <v>124</v>
      </c>
      <c r="C49" s="6" t="s">
        <v>129</v>
      </c>
      <c r="D49" s="7" t="s">
        <v>60</v>
      </c>
      <c r="E49" s="20" t="s">
        <v>136</v>
      </c>
      <c r="F49" s="44"/>
      <c r="G49" s="8"/>
    </row>
    <row r="50" spans="2:8" ht="26.25" thickBot="1">
      <c r="B50" s="13" t="s">
        <v>125</v>
      </c>
      <c r="C50" s="6" t="s">
        <v>130</v>
      </c>
      <c r="D50" s="7" t="s">
        <v>60</v>
      </c>
      <c r="E50" s="20" t="s">
        <v>136</v>
      </c>
      <c r="F50" s="44"/>
      <c r="G50" s="8"/>
    </row>
    <row r="51" spans="2:8" ht="26.25" thickBot="1">
      <c r="B51" s="13" t="s">
        <v>126</v>
      </c>
      <c r="C51" s="6" t="s">
        <v>131</v>
      </c>
      <c r="D51" s="7" t="s">
        <v>60</v>
      </c>
      <c r="E51" s="20" t="s">
        <v>136</v>
      </c>
      <c r="F51" s="44">
        <f>[3]Лист1!$H$132</f>
        <v>20753</v>
      </c>
      <c r="G51" s="8"/>
    </row>
    <row r="52" spans="2:8" ht="26.25" thickBot="1">
      <c r="B52" s="13" t="s">
        <v>127</v>
      </c>
      <c r="C52" s="6" t="s">
        <v>128</v>
      </c>
      <c r="D52" s="7" t="s">
        <v>60</v>
      </c>
      <c r="E52" s="20" t="s">
        <v>136</v>
      </c>
      <c r="F52" s="21"/>
      <c r="G52" s="8"/>
    </row>
    <row r="53" spans="2:8" ht="26.25" thickBot="1">
      <c r="B53" s="5">
        <v>3</v>
      </c>
      <c r="C53" s="6" t="s">
        <v>61</v>
      </c>
      <c r="D53" s="7" t="s">
        <v>62</v>
      </c>
      <c r="E53" s="21">
        <v>318.5</v>
      </c>
      <c r="F53" s="17">
        <v>365.07602499999996</v>
      </c>
      <c r="G53" s="8"/>
    </row>
    <row r="54" spans="2:8" ht="39" thickBot="1">
      <c r="B54" s="13" t="s">
        <v>100</v>
      </c>
      <c r="C54" s="6" t="s">
        <v>104</v>
      </c>
      <c r="D54" s="7" t="s">
        <v>62</v>
      </c>
      <c r="E54" s="21">
        <v>2.02</v>
      </c>
      <c r="F54" s="17">
        <v>0</v>
      </c>
      <c r="G54" s="8"/>
      <c r="H54" s="19"/>
    </row>
    <row r="55" spans="2:8" ht="39" thickBot="1">
      <c r="B55" s="13" t="s">
        <v>101</v>
      </c>
      <c r="C55" s="6" t="s">
        <v>105</v>
      </c>
      <c r="D55" s="7" t="s">
        <v>62</v>
      </c>
      <c r="E55" s="21">
        <v>0.05</v>
      </c>
      <c r="F55" s="17">
        <v>4.9000000000000002E-2</v>
      </c>
      <c r="G55" s="8"/>
    </row>
    <row r="56" spans="2:8" ht="39" thickBot="1">
      <c r="B56" s="13" t="s">
        <v>102</v>
      </c>
      <c r="C56" s="6" t="s">
        <v>106</v>
      </c>
      <c r="D56" s="7" t="s">
        <v>62</v>
      </c>
      <c r="E56" s="21">
        <v>192.86</v>
      </c>
      <c r="F56" s="17">
        <v>219.51978499999998</v>
      </c>
      <c r="G56" s="8"/>
    </row>
    <row r="57" spans="2:8" ht="39" thickBot="1">
      <c r="B57" s="13" t="s">
        <v>103</v>
      </c>
      <c r="C57" s="6" t="s">
        <v>107</v>
      </c>
      <c r="D57" s="7" t="s">
        <v>62</v>
      </c>
      <c r="E57" s="21">
        <v>123.58</v>
      </c>
      <c r="F57" s="17">
        <v>145.50724</v>
      </c>
      <c r="G57" s="8"/>
    </row>
    <row r="58" spans="2:8" ht="26.25" thickBot="1">
      <c r="B58" s="5">
        <v>4</v>
      </c>
      <c r="C58" s="6" t="s">
        <v>63</v>
      </c>
      <c r="D58" s="7" t="s">
        <v>62</v>
      </c>
      <c r="E58" s="21">
        <v>769.2</v>
      </c>
      <c r="F58" s="17">
        <v>761.2</v>
      </c>
      <c r="G58" s="8"/>
    </row>
    <row r="59" spans="2:8" ht="26.25" thickBot="1">
      <c r="B59" s="13" t="s">
        <v>108</v>
      </c>
      <c r="C59" s="6" t="s">
        <v>113</v>
      </c>
      <c r="D59" s="7" t="s">
        <v>62</v>
      </c>
      <c r="E59" s="21">
        <v>232.6</v>
      </c>
      <c r="F59" s="17">
        <v>0</v>
      </c>
      <c r="G59" s="8"/>
    </row>
    <row r="60" spans="2:8" ht="26.25" thickBot="1">
      <c r="B60" s="13" t="s">
        <v>109</v>
      </c>
      <c r="C60" s="6" t="s">
        <v>114</v>
      </c>
      <c r="D60" s="7" t="s">
        <v>62</v>
      </c>
      <c r="E60" s="21">
        <v>79.2</v>
      </c>
      <c r="F60" s="17">
        <v>79.2</v>
      </c>
      <c r="G60" s="8"/>
    </row>
    <row r="61" spans="2:8" ht="26.25" thickBot="1">
      <c r="B61" s="13" t="s">
        <v>110</v>
      </c>
      <c r="C61" s="6" t="s">
        <v>115</v>
      </c>
      <c r="D61" s="7" t="s">
        <v>62</v>
      </c>
      <c r="E61" s="21">
        <v>457.4</v>
      </c>
      <c r="F61" s="17">
        <v>682</v>
      </c>
      <c r="G61" s="8"/>
    </row>
    <row r="62" spans="2:8" ht="26.25" thickBot="1">
      <c r="B62" s="13" t="s">
        <v>111</v>
      </c>
      <c r="C62" s="6" t="s">
        <v>112</v>
      </c>
      <c r="D62" s="7" t="s">
        <v>62</v>
      </c>
      <c r="E62" s="21">
        <v>0</v>
      </c>
      <c r="F62" s="17">
        <v>0</v>
      </c>
      <c r="G62" s="8"/>
    </row>
    <row r="63" spans="2:8" ht="15.75" thickBot="1">
      <c r="B63" s="5">
        <v>5</v>
      </c>
      <c r="C63" s="6" t="s">
        <v>64</v>
      </c>
      <c r="D63" s="7" t="s">
        <v>65</v>
      </c>
      <c r="E63" s="21">
        <v>166.72</v>
      </c>
      <c r="F63" s="17">
        <v>159.75006999999999</v>
      </c>
      <c r="G63" s="8"/>
    </row>
    <row r="64" spans="2:8" ht="26.25" thickBot="1">
      <c r="B64" s="13" t="s">
        <v>120</v>
      </c>
      <c r="C64" s="6" t="s">
        <v>116</v>
      </c>
      <c r="D64" s="7" t="s">
        <v>65</v>
      </c>
      <c r="E64" s="21">
        <v>1.26</v>
      </c>
      <c r="F64" s="17">
        <v>0</v>
      </c>
      <c r="G64" s="8"/>
    </row>
    <row r="65" spans="2:7" ht="26.25" thickBot="1">
      <c r="B65" s="13" t="s">
        <v>121</v>
      </c>
      <c r="C65" s="6" t="s">
        <v>117</v>
      </c>
      <c r="D65" s="7" t="s">
        <v>65</v>
      </c>
      <c r="E65" s="21">
        <v>0.04</v>
      </c>
      <c r="F65" s="17">
        <v>3.5000000000000003E-2</v>
      </c>
      <c r="G65" s="8"/>
    </row>
    <row r="66" spans="2:7" ht="26.25" thickBot="1">
      <c r="B66" s="13" t="s">
        <v>122</v>
      </c>
      <c r="C66" s="6" t="s">
        <v>118</v>
      </c>
      <c r="D66" s="7" t="s">
        <v>65</v>
      </c>
      <c r="E66" s="21">
        <v>105.13000000000002</v>
      </c>
      <c r="F66" s="17">
        <v>95.01191</v>
      </c>
      <c r="G66" s="8"/>
    </row>
    <row r="67" spans="2:7" ht="26.25" thickBot="1">
      <c r="B67" s="13" t="s">
        <v>123</v>
      </c>
      <c r="C67" s="6" t="s">
        <v>119</v>
      </c>
      <c r="D67" s="7" t="s">
        <v>65</v>
      </c>
      <c r="E67" s="21">
        <v>60.29</v>
      </c>
      <c r="F67" s="17">
        <v>64.703159999999997</v>
      </c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22">
        <v>0.32833493282149712</v>
      </c>
      <c r="F68" s="40">
        <f>([4]П.2.1!$J$54+[4]П.2.1!$J$48)/[4]П.2.1!$J$56</f>
        <v>0.4471573001501658</v>
      </c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20" t="s">
        <v>136</v>
      </c>
      <c r="F69" s="17">
        <f>[1]УНЦ!$E$14*1000</f>
        <v>14109.979949999999</v>
      </c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20" t="s">
        <v>136</v>
      </c>
      <c r="F70" s="17">
        <v>0</v>
      </c>
      <c r="G70" s="8"/>
    </row>
    <row r="71" spans="2:7" ht="39" thickBot="1">
      <c r="B71" s="5">
        <v>8</v>
      </c>
      <c r="C71" s="6" t="s">
        <v>70</v>
      </c>
      <c r="D71" s="7" t="s">
        <v>67</v>
      </c>
      <c r="E71" s="20" t="s">
        <v>136</v>
      </c>
      <c r="F71" s="20" t="s">
        <v>136</v>
      </c>
      <c r="G71" s="7" t="s">
        <v>7</v>
      </c>
    </row>
    <row r="73" spans="2:7">
      <c r="B73" s="14" t="s">
        <v>94</v>
      </c>
    </row>
    <row r="74" spans="2:7" ht="60.75" customHeight="1">
      <c r="B74" s="23" t="s">
        <v>95</v>
      </c>
      <c r="C74" s="23"/>
      <c r="D74" s="23"/>
      <c r="E74" s="23"/>
      <c r="F74" s="23"/>
      <c r="G74" s="23"/>
    </row>
    <row r="75" spans="2:7" ht="30.75" customHeight="1">
      <c r="B75" s="23" t="s">
        <v>96</v>
      </c>
      <c r="C75" s="23"/>
      <c r="D75" s="23"/>
      <c r="E75" s="23"/>
      <c r="F75" s="23"/>
      <c r="G75" s="23"/>
    </row>
    <row r="76" spans="2:7" ht="36" customHeight="1">
      <c r="B76" s="23" t="s">
        <v>97</v>
      </c>
      <c r="C76" s="23"/>
      <c r="D76" s="23"/>
      <c r="E76" s="23"/>
      <c r="F76" s="23"/>
      <c r="G76" s="23"/>
    </row>
    <row r="77" spans="2:7" ht="34.5" customHeight="1">
      <c r="B77" s="23" t="s">
        <v>98</v>
      </c>
      <c r="C77" s="23"/>
      <c r="D77" s="23"/>
      <c r="E77" s="23"/>
      <c r="F77" s="23"/>
      <c r="G77" s="23"/>
    </row>
    <row r="78" spans="2:7" ht="30.75" customHeight="1">
      <c r="B78" s="23" t="s">
        <v>99</v>
      </c>
      <c r="C78" s="23"/>
      <c r="D78" s="23"/>
      <c r="E78" s="23"/>
      <c r="F78" s="23"/>
      <c r="G78" s="23"/>
    </row>
  </sheetData>
  <mergeCells count="22"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  <mergeCell ref="B78:G78"/>
    <mergeCell ref="B44:B45"/>
    <mergeCell ref="D44:D45"/>
    <mergeCell ref="E44:E45"/>
    <mergeCell ref="F44:F45"/>
    <mergeCell ref="G44:G45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2020-03-04T08:53:18Z</cp:lastPrinted>
  <dcterms:created xsi:type="dcterms:W3CDTF">2019-02-13T09:28:40Z</dcterms:created>
  <dcterms:modified xsi:type="dcterms:W3CDTF">2023-03-23T14:08:45Z</dcterms:modified>
</cp:coreProperties>
</file>